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5480" windowHeight="5100" activeTab="0"/>
  </bookViews>
  <sheets>
    <sheet name="数値基準" sheetId="1" r:id="rId1"/>
    <sheet name="越谷浸透施設" sheetId="2" r:id="rId2"/>
    <sheet name="標準構造図" sheetId="3" r:id="rId3"/>
  </sheets>
  <definedNames>
    <definedName name="_xlnm.Print_Area" localSheetId="1">'越谷浸透施設'!$AG$2:$CA$78</definedName>
    <definedName name="_xlnm.Print_Area" localSheetId="2">'標準構造図'!$Q$1:$ED$51</definedName>
  </definedNames>
  <calcPr fullCalcOnLoad="1"/>
</workbook>
</file>

<file path=xl/sharedStrings.xml><?xml version="1.0" encoding="utf-8"?>
<sst xmlns="http://schemas.openxmlformats.org/spreadsheetml/2006/main" count="1101" uniqueCount="312">
  <si>
    <t>条件</t>
  </si>
  <si>
    <t>　開発面積</t>
  </si>
  <si>
    <t>　単位対策量</t>
  </si>
  <si>
    <r>
      <t>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/ha</t>
    </r>
  </si>
  <si>
    <t>　必要浸透強度</t>
  </si>
  <si>
    <t>mm/hr</t>
  </si>
  <si>
    <t>単位設計浸透量及び単位設計貯留量の決定</t>
  </si>
  <si>
    <t>浸透施設</t>
  </si>
  <si>
    <t>規格・寸法</t>
  </si>
  <si>
    <t>単位</t>
  </si>
  <si>
    <t>単位設計浸透量</t>
  </si>
  <si>
    <t>単位設計貯留量</t>
  </si>
  <si>
    <r>
      <t>Ｑ(ｍ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/hr)</t>
    </r>
  </si>
  <si>
    <r>
      <t>Ｖ(ｍ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/ｍ)</t>
    </r>
  </si>
  <si>
    <t>基</t>
  </si>
  <si>
    <t>施設による浸透量の算定</t>
  </si>
  <si>
    <t>設置数量(N)</t>
  </si>
  <si>
    <t>単位設計浸透量(Q)</t>
  </si>
  <si>
    <t>設計浸透強度(fc)</t>
  </si>
  <si>
    <r>
      <t>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/hｒ)</t>
    </r>
  </si>
  <si>
    <t>(N×Q)/(①×10)(mm/hr)</t>
  </si>
  <si>
    <t>計</t>
  </si>
  <si>
    <t>施設による貯留量の算定</t>
  </si>
  <si>
    <t>単位設計貯留量(V)</t>
  </si>
  <si>
    <t>設計貯留強度(fs)</t>
  </si>
  <si>
    <t>(N×V)/(①×1.4)(mm/hr)</t>
  </si>
  <si>
    <t>施設に対する浸透強度</t>
  </si>
  <si>
    <t>設計浸透強度(Fc')については、</t>
  </si>
  <si>
    <t>Fc'=(fc＋fs) ≧ Fc</t>
  </si>
  <si>
    <t>を満足していること。</t>
  </si>
  <si>
    <t>施設浸透強度(Fc')</t>
  </si>
  <si>
    <t>必要浸透強度(Fc)</t>
  </si>
  <si>
    <t>(mm/hr)</t>
  </si>
  <si>
    <t>④＋⑤(mm/hr)</t>
  </si>
  <si>
    <t>…</t>
  </si>
  <si>
    <t>【入力データ】</t>
  </si>
  <si>
    <t>必要浸透強度</t>
  </si>
  <si>
    <t>浸透桝</t>
  </si>
  <si>
    <t>浸透舗装</t>
  </si>
  <si>
    <t>浸透トレンチ</t>
  </si>
  <si>
    <t>浸透側溝</t>
  </si>
  <si>
    <t>名　　　　称</t>
  </si>
  <si>
    <t>数　　　量</t>
  </si>
  <si>
    <t>単　位</t>
  </si>
  <si>
    <r>
      <t>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/ha</t>
    </r>
  </si>
  <si>
    <t>mm/hr</t>
  </si>
  <si>
    <t>ｍ</t>
  </si>
  <si>
    <t>※使用タイプについては、標準図より番号を入力する。</t>
  </si>
  <si>
    <t>←・・・基準値</t>
  </si>
  <si>
    <t>【検討結果】</t>
  </si>
  <si>
    <t>検討結果</t>
  </si>
  <si>
    <t>―</t>
  </si>
  <si>
    <t>番号</t>
  </si>
  <si>
    <t>浸透舗装</t>
  </si>
  <si>
    <t>規　　格</t>
  </si>
  <si>
    <t>浸透トレンチ</t>
  </si>
  <si>
    <r>
      <t>単位浸透量ｍ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/hr</t>
    </r>
  </si>
  <si>
    <r>
      <t>単位貯留量ｍ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/ｍ</t>
    </r>
    <r>
      <rPr>
        <vertAlign val="superscript"/>
        <sz val="10"/>
        <rFont val="ＭＳ 明朝"/>
        <family val="1"/>
      </rPr>
      <t>2</t>
    </r>
  </si>
  <si>
    <t>透水性舗装</t>
  </si>
  <si>
    <t>名　　称</t>
  </si>
  <si>
    <t>浸透側溝</t>
  </si>
  <si>
    <t>寸　法</t>
  </si>
  <si>
    <t>H  200mm × W  300mm</t>
  </si>
  <si>
    <t>H  200mm × W  200mm</t>
  </si>
  <si>
    <t>内径　φ 100mm</t>
  </si>
  <si>
    <t>H  200mm × W  400mm</t>
  </si>
  <si>
    <t>H  200mm × W  500mm</t>
  </si>
  <si>
    <t>H  300mm × W  300mm</t>
  </si>
  <si>
    <t>H  300mm × W  400mm</t>
  </si>
  <si>
    <t>H  300mm × W  500mm</t>
  </si>
  <si>
    <t>H  300mm × W  600mm</t>
  </si>
  <si>
    <t>H  400mm × W  400mm</t>
  </si>
  <si>
    <t>内径　φ 150mm</t>
  </si>
  <si>
    <t>H  400mm × W  500mm</t>
  </si>
  <si>
    <t>H  400mm × W  600mm</t>
  </si>
  <si>
    <t>H  400mm × W  700mm</t>
  </si>
  <si>
    <t>内径　φ 200mm</t>
  </si>
  <si>
    <t>H  500mm × W  400mm</t>
  </si>
  <si>
    <t>H  500mm × W  500mm</t>
  </si>
  <si>
    <t>H  500mm × W  600mm</t>
  </si>
  <si>
    <t>H  500mm × W  700mm</t>
  </si>
  <si>
    <t>H  500mm × W  800mm</t>
  </si>
  <si>
    <t>H  500mm × W  900mm</t>
  </si>
  <si>
    <t>H  600mm × W  500mm</t>
  </si>
  <si>
    <t>H  600mm × W  600mm</t>
  </si>
  <si>
    <t>H  600mm × W  700mm</t>
  </si>
  <si>
    <t>H  600mm × W  800mm</t>
  </si>
  <si>
    <t>H  600mm × W  900mm</t>
  </si>
  <si>
    <t>H  600mm × W 1000mm</t>
  </si>
  <si>
    <t>内径　φ 250mm</t>
  </si>
  <si>
    <t>H  700mm × W  500mm</t>
  </si>
  <si>
    <t>H  700mm × W  600mm</t>
  </si>
  <si>
    <t>H  700mm × W  700mm</t>
  </si>
  <si>
    <t>H  700mm × W  800mm</t>
  </si>
  <si>
    <t>H  700mm × W  900mm</t>
  </si>
  <si>
    <t>H  700mm × W 1000mm</t>
  </si>
  <si>
    <t>H  800mm × W  600mm</t>
  </si>
  <si>
    <t>H  800mm × W  700mm</t>
  </si>
  <si>
    <t>H  800mm × W  800mm</t>
  </si>
  <si>
    <t>H  800mm × W  900mm</t>
  </si>
  <si>
    <t>H  800mm × W 1000mm</t>
  </si>
  <si>
    <t>H  800mm × W 1100mm</t>
  </si>
  <si>
    <t>内径　φ 300mm</t>
  </si>
  <si>
    <t>H  900mm × W  600mm</t>
  </si>
  <si>
    <t>H  900mm × W  700mm</t>
  </si>
  <si>
    <t>H  900mm × W  800mm</t>
  </si>
  <si>
    <t>H  900mm × W  900mm</t>
  </si>
  <si>
    <t>H  900mm × W 1000mm</t>
  </si>
  <si>
    <t>H  900mm × W 1100mm</t>
  </si>
  <si>
    <t>H  900mm × W 1200mm</t>
  </si>
  <si>
    <t>H 1000mm × W  600mm</t>
  </si>
  <si>
    <t>H 1000mm × W  700mm</t>
  </si>
  <si>
    <t>H 1000mm × W  800mm</t>
  </si>
  <si>
    <t>H 1000mm × W  900mm</t>
  </si>
  <si>
    <t>H 1000mm × W 1000mm</t>
  </si>
  <si>
    <t>H 1000mm × W 1100mm</t>
  </si>
  <si>
    <t>H 1000mm × W 1200mm</t>
  </si>
  <si>
    <t>H 1000mm × W 1300mm</t>
  </si>
  <si>
    <t>H 1000mm × W 1400mm</t>
  </si>
  <si>
    <t>内幅　 300mm</t>
  </si>
  <si>
    <t>浸透桝</t>
  </si>
  <si>
    <t>H  700mm × W  600mm</t>
  </si>
  <si>
    <t>H  800mm × W  600mm</t>
  </si>
  <si>
    <t>H  800mm × W  700mm</t>
  </si>
  <si>
    <t>H  800mm × W  800mm</t>
  </si>
  <si>
    <t>H  800mm × W  900mm</t>
  </si>
  <si>
    <t>H 1000mm × W  700mm</t>
  </si>
  <si>
    <t>H 1000mm × W 1000mm</t>
  </si>
  <si>
    <t>H 1100mm × W  700mm</t>
  </si>
  <si>
    <t>H 1100mm × W  800mm</t>
  </si>
  <si>
    <t>H 1100mm × W  900mm</t>
  </si>
  <si>
    <t>H 1100mm × W 1000mm</t>
  </si>
  <si>
    <t>H 1200mm × W  800mm</t>
  </si>
  <si>
    <t>H 1200mm × W  900mm</t>
  </si>
  <si>
    <t>H 1200mm × W 1000mm</t>
  </si>
  <si>
    <t>H 1300mm × W  800mm</t>
  </si>
  <si>
    <t>H 1300mm × W  900mm</t>
  </si>
  <si>
    <t>H 1300mm × W 1000mm</t>
  </si>
  <si>
    <t>H  800mm × W 1200mm</t>
  </si>
  <si>
    <t>H  800mm × W 1400mm</t>
  </si>
  <si>
    <t>H  800mm × W 1600mm</t>
  </si>
  <si>
    <t>H  800mm × W 1800mm</t>
  </si>
  <si>
    <t>H  800mm × W 2000mm</t>
  </si>
  <si>
    <t>H  900mm × W 1400mm</t>
  </si>
  <si>
    <t>H  900mm × W 1600mm</t>
  </si>
  <si>
    <t>H  900mm × W 1800mm</t>
  </si>
  <si>
    <t>H  900mm × W 2000mm</t>
  </si>
  <si>
    <t>H 1000mm × W 1200mm</t>
  </si>
  <si>
    <t>H 1000mm × W 1400mm</t>
  </si>
  <si>
    <t>H 1000mm × W 1600mm</t>
  </si>
  <si>
    <t>H 1000mm × W 1800mm</t>
  </si>
  <si>
    <t>H 1000mm × W 2000mm</t>
  </si>
  <si>
    <t>H 1100mm × W 1200mm</t>
  </si>
  <si>
    <t>H 1100mm × W 1400mm</t>
  </si>
  <si>
    <t>H 1100mm × W 1600mm</t>
  </si>
  <si>
    <t>H 1100mm × W 1800mm</t>
  </si>
  <si>
    <t>H 1100mm × W 2000mm</t>
  </si>
  <si>
    <t>H 1200mm × W 1200mm</t>
  </si>
  <si>
    <t>H 1200mm × W 1400mm</t>
  </si>
  <si>
    <t>H 1200mm × W 1600mm</t>
  </si>
  <si>
    <t>H 1200mm × W 1800mm</t>
  </si>
  <si>
    <t>H 1200mm × W 2000mm</t>
  </si>
  <si>
    <t>H 1200mm × W 2500mm</t>
  </si>
  <si>
    <t>H 1300mm × W 1200mm</t>
  </si>
  <si>
    <t>H 1300mm × W 1400mm</t>
  </si>
  <si>
    <t>H 1300mm × W 1600mm</t>
  </si>
  <si>
    <t>H 1300mm × W 1800mm</t>
  </si>
  <si>
    <t>H 1300mm × W 2000mm</t>
  </si>
  <si>
    <t>H 1300mm × W 2500mm</t>
  </si>
  <si>
    <t>H 1400mm × W 1200mm</t>
  </si>
  <si>
    <t>H 1400mm × W 1400mm</t>
  </si>
  <si>
    <t>H 1400mm × W 1600mm</t>
  </si>
  <si>
    <t>H 1400mm × W 1800mm</t>
  </si>
  <si>
    <t>H 1400mm × W 2000mm</t>
  </si>
  <si>
    <t>H 1400mm × W 2500mm</t>
  </si>
  <si>
    <t>H 1500mm × W 1200mm</t>
  </si>
  <si>
    <t>H 1500mm × W 1400mm</t>
  </si>
  <si>
    <t>H 1500mm × W 1600mm</t>
  </si>
  <si>
    <t>H 1500mm × W 1800mm</t>
  </si>
  <si>
    <t>H 1500mm × W 2000mm</t>
  </si>
  <si>
    <t>H 1500mm × W 2500mm</t>
  </si>
  <si>
    <t>円筒桝　　内径φ 300mm</t>
  </si>
  <si>
    <t>円筒桝　　内径φ 400mm</t>
  </si>
  <si>
    <t>円筒桝　　内径φ 500mm</t>
  </si>
  <si>
    <t>H 1200mm × W  700mm</t>
  </si>
  <si>
    <t>H 1300mm × W  700mm</t>
  </si>
  <si>
    <t>円筒桝　　内径φ 600mm</t>
  </si>
  <si>
    <t>円筒桝　　内径φ 900mm</t>
  </si>
  <si>
    <t>H  800mm × W 1200mm</t>
  </si>
  <si>
    <t>H 1000mm × W 1800mm</t>
  </si>
  <si>
    <t>H 1000mm × W 2000mm</t>
  </si>
  <si>
    <t>H 1500mm × W 1800mm</t>
  </si>
  <si>
    <t>H 1500mm × W 2000mm</t>
  </si>
  <si>
    <t>番号</t>
  </si>
  <si>
    <t>使用タイプ番号</t>
  </si>
  <si>
    <t>1～5</t>
  </si>
  <si>
    <t>使用ﾀｲﾌﾟ</t>
  </si>
  <si>
    <t>←・・</t>
  </si>
  <si>
    <t>開発面積</t>
  </si>
  <si>
    <t>単位対策量</t>
  </si>
  <si>
    <t>必要浸透強度</t>
  </si>
  <si>
    <t>正方形桝　内径φ 900mm</t>
  </si>
  <si>
    <t>正方形桝　内径φ 600mm</t>
  </si>
  <si>
    <t>正方形桝　内径φ 500mm</t>
  </si>
  <si>
    <t>正方形桝　内径φ 400mm</t>
  </si>
  <si>
    <t>正方形桝　内径φ 300mm</t>
  </si>
  <si>
    <t>舗装厚</t>
  </si>
  <si>
    <t>ｔ＝200ｍｍ</t>
  </si>
  <si>
    <t>ｔ＝300ｍｍ</t>
  </si>
  <si>
    <t>ｔ＝400ｍｍ</t>
  </si>
  <si>
    <t>ｔ＝500ｍｍ</t>
  </si>
  <si>
    <t>ｔ＝600ｍｍ</t>
  </si>
  <si>
    <t>↓</t>
  </si>
  <si>
    <t>　【入力手順】</t>
  </si>
  <si>
    <t>（NO）</t>
  </si>
  <si>
    <t>再検討</t>
  </si>
  <si>
    <t>必要な場合入力</t>
  </si>
  <si>
    <t>※入力数値については、少数点以下第1位までとする。</t>
  </si>
  <si>
    <r>
      <t>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/ｍ)、[ｍ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]</t>
    </r>
  </si>
  <si>
    <t>※必要施設だけ入力</t>
  </si>
  <si>
    <t>⑤</t>
  </si>
  <si>
    <t>④</t>
  </si>
  <si>
    <t>⑥</t>
  </si>
  <si>
    <t>③</t>
  </si>
  <si>
    <t>①</t>
  </si>
  <si>
    <t>②</t>
  </si>
  <si>
    <t>←</t>
  </si>
  <si>
    <t>→</t>
  </si>
  <si>
    <t>番号入力･･→</t>
  </si>
  <si>
    <t>設計浸透強度</t>
  </si>
  <si>
    <t>その他</t>
  </si>
  <si>
    <t>その他　→</t>
  </si>
  <si>
    <t>　その他については</t>
  </si>
  <si>
    <t>　直接入力</t>
  </si>
  <si>
    <r>
      <t>ｍ</t>
    </r>
    <r>
      <rPr>
        <vertAlign val="superscript"/>
        <sz val="9"/>
        <rFont val="ＭＳ 明朝"/>
        <family val="1"/>
      </rPr>
      <t>3</t>
    </r>
  </si>
  <si>
    <t>貯　留　量</t>
  </si>
  <si>
    <t>駐　車　場</t>
  </si>
  <si>
    <t>植　　　裁</t>
  </si>
  <si>
    <t>地下ピット</t>
  </si>
  <si>
    <t>合　　　計</t>
  </si>
  <si>
    <t>開発地</t>
  </si>
  <si>
    <t>開発者</t>
  </si>
  <si>
    <t>開発者住所</t>
  </si>
  <si>
    <t>　１）開発地入力</t>
  </si>
  <si>
    <t>　２）開発者名入力</t>
  </si>
  <si>
    <t>―</t>
  </si>
  <si>
    <t>※</t>
  </si>
  <si>
    <t>開発者住所</t>
  </si>
  <si>
    <t>開  発  地</t>
  </si>
  <si>
    <t>開  発  者</t>
  </si>
  <si>
    <t>開 発 面 積</t>
  </si>
  <si>
    <r>
      <t>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/ｍ</t>
    </r>
  </si>
  <si>
    <t>　４）開発面積入力</t>
  </si>
  <si>
    <t>　５）浸透施設番号入力</t>
  </si>
  <si>
    <t>　６）使用タイプ入力</t>
  </si>
  <si>
    <t>　７）数　量　入　力</t>
  </si>
  <si>
    <t>　８）検討結果確認（OK）</t>
  </si>
  <si>
    <t>　９８）印　　　刷</t>
  </si>
  <si>
    <t>　３）開発者住所入力</t>
  </si>
  <si>
    <t xml:space="preserve"> 検討結果が-OK-の時　　を押す。</t>
  </si>
  <si>
    <t>雨水流出抑制施設設計</t>
  </si>
  <si>
    <t>標　準　構　造　図</t>
  </si>
  <si>
    <t>浸透施設　標準図　１</t>
  </si>
  <si>
    <t>駐車場</t>
  </si>
  <si>
    <t>１）　アスコン舗装</t>
  </si>
  <si>
    <t>２）　砕石舗装工</t>
  </si>
  <si>
    <t>３）　透水ブロック舗装</t>
  </si>
  <si>
    <t>Ｈ　舗装高</t>
  </si>
  <si>
    <t>ｈ　路盤厚さ</t>
  </si>
  <si>
    <r>
      <t>１ｍ</t>
    </r>
    <r>
      <rPr>
        <vertAlign val="superscript"/>
        <sz val="8"/>
        <rFont val="ＭＳ 明朝"/>
        <family val="1"/>
      </rPr>
      <t>2　</t>
    </r>
    <r>
      <rPr>
        <sz val="8"/>
        <rFont val="ＭＳ 明朝"/>
        <family val="1"/>
      </rPr>
      <t>当たり</t>
    </r>
  </si>
  <si>
    <r>
      <t>単位浸透量ｍ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/hr</t>
    </r>
  </si>
  <si>
    <r>
      <t>単位貯留量ｍ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</t>
    </r>
    <r>
      <rPr>
        <vertAlign val="superscript"/>
        <sz val="8"/>
        <rFont val="ＭＳ 明朝"/>
        <family val="1"/>
      </rPr>
      <t>2</t>
    </r>
  </si>
  <si>
    <t>Ｈ　路盤高</t>
  </si>
  <si>
    <t>浸透施設　標準図　２</t>
  </si>
  <si>
    <t>トレンチ</t>
  </si>
  <si>
    <t>１ｍ当たり</t>
  </si>
  <si>
    <t>Ｈ　施設高</t>
  </si>
  <si>
    <t>Ｗ　施設幅</t>
  </si>
  <si>
    <t>φ　内径</t>
  </si>
  <si>
    <r>
      <t>単位貯留量ｍ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</t>
    </r>
  </si>
  <si>
    <t>浸透施設　標準図　３</t>
  </si>
  <si>
    <t xml:space="preserve"> 寸　法　表</t>
  </si>
  <si>
    <t>Ｂ　内幅</t>
  </si>
  <si>
    <t>浸透施設　標準図　４</t>
  </si>
  <si>
    <t>浸　透　桝</t>
  </si>
  <si>
    <r>
      <t>単位貯留量ｍ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/基</t>
    </r>
  </si>
  <si>
    <t>　　　正方形桝　Ｗ≦１ｍ</t>
  </si>
  <si>
    <t>正方形桝　１ｍ＜Ｗ≦１0ｍ</t>
  </si>
  <si>
    <t>浸透施設　標準図　５</t>
  </si>
  <si>
    <t>浸透施設　標準図　６</t>
  </si>
  <si>
    <t>円筒桝　０．２ｍ＜Ｄ≦１ｍ</t>
  </si>
  <si>
    <t>Ｄ　施設径</t>
  </si>
  <si>
    <t>１基当たり</t>
  </si>
  <si>
    <t>円筒桝　１ｍ＜Ｄ≦１０ｍ</t>
  </si>
  <si>
    <t>浸透施設　標準図　７</t>
  </si>
  <si>
    <t>　  浸 透 側 溝</t>
  </si>
  <si>
    <t>100～151</t>
  </si>
  <si>
    <t>200～225</t>
  </si>
  <si>
    <t>300～463</t>
  </si>
  <si>
    <r>
      <t>ｍ</t>
    </r>
    <r>
      <rPr>
        <vertAlign val="superscript"/>
        <sz val="9"/>
        <rFont val="ＭＳ 明朝"/>
        <family val="1"/>
      </rPr>
      <t>2</t>
    </r>
  </si>
  <si>
    <t>そ　の　他</t>
  </si>
  <si>
    <r>
      <t>ｍ</t>
    </r>
    <r>
      <rPr>
        <vertAlign val="superscript"/>
        <sz val="8"/>
        <rFont val="ＭＳ 明朝"/>
        <family val="1"/>
      </rPr>
      <t>2</t>
    </r>
  </si>
  <si>
    <t>㎡</t>
  </si>
  <si>
    <t>雨水流出抑制施設　計算書</t>
  </si>
  <si>
    <t>その他の場合入力　→</t>
  </si>
  <si>
    <r>
      <t>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/hr</t>
    </r>
  </si>
  <si>
    <t xml:space="preserve"> 施設浸透強度が不足する場合数量等を調整する。</t>
  </si>
  <si>
    <t>浸透施設の基準値（砂質土系地盤）</t>
  </si>
  <si>
    <t>２）標準構造図（砂質土系地盤）</t>
  </si>
  <si>
    <t>（砂質土系地盤）</t>
  </si>
  <si>
    <t>雨水流出抑制施設設計（砂質土系地盤）　手　順　書</t>
  </si>
  <si>
    <t>雨水流出抑制施設　計算書（砂質土系地盤）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</si>
</sst>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???.??\ "/>
    <numFmt numFmtId="178" formatCode="???.?0\ "/>
    <numFmt numFmtId="179" formatCode="???.00\ "/>
    <numFmt numFmtId="180" formatCode="0.00_);[Red]\(0.00\)"/>
    <numFmt numFmtId="181" formatCode="??0.00\ "/>
    <numFmt numFmtId="182" formatCode="0_);[Red]\(0\)"/>
    <numFmt numFmtId="183" formatCode="0.E+00"/>
    <numFmt numFmtId="184" formatCode="0.000000_ "/>
    <numFmt numFmtId="185" formatCode="0.0000000_);[Red]\(0.0000000\)"/>
    <numFmt numFmtId="186" formatCode="0.0000000_ "/>
    <numFmt numFmtId="187" formatCode="#,##0_ "/>
    <numFmt numFmtId="188" formatCode="0_ "/>
    <numFmt numFmtId="189" formatCode="0.0_ "/>
    <numFmt numFmtId="190" formatCode="0.0000_ "/>
    <numFmt numFmtId="191" formatCode="0.000_);[Red]\(0.000\)"/>
    <numFmt numFmtId="192" formatCode="0.000_ "/>
    <numFmt numFmtId="193" formatCode="0.0000"/>
    <numFmt numFmtId="194" formatCode="0.0000_);[Red]\(0.0000\)"/>
    <numFmt numFmtId="195" formatCode="&quot;\&quot;#,##0.000;&quot;\&quot;\-#,##0.000"/>
    <numFmt numFmtId="196" formatCode="#,##0.00_ "/>
    <numFmt numFmtId="197" formatCode="0.00000_ "/>
    <numFmt numFmtId="198" formatCode=";;;"/>
    <numFmt numFmtId="199" formatCode="0.0_);[Red]\(0.0\)"/>
    <numFmt numFmtId="200" formatCode="0.000;[Red]0.000"/>
    <numFmt numFmtId="201" formatCode="????"/>
    <numFmt numFmtId="202" formatCode="#,##0_);[Red]\(#,##0\)"/>
  </numFmts>
  <fonts count="1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44"/>
      <color indexed="12"/>
      <name val="ＭＳ 明朝"/>
      <family val="1"/>
    </font>
    <font>
      <u val="single"/>
      <sz val="44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  <font>
      <vertAlign val="superscript"/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20"/>
      <name val="ＭＳ 明朝"/>
      <family val="1"/>
    </font>
    <font>
      <vertAlign val="superscript"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21">
      <alignment/>
      <protection/>
    </xf>
    <xf numFmtId="0" fontId="11" fillId="0" borderId="0" xfId="21" applyFont="1">
      <alignment/>
      <protection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92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21" applyFont="1" applyBorder="1" applyAlignment="1" applyProtection="1">
      <alignment horizontal="center" vertical="center"/>
      <protection hidden="1" locked="0"/>
    </xf>
    <xf numFmtId="0" fontId="0" fillId="0" borderId="2" xfId="0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center" vertical="center"/>
      <protection hidden="1" locked="0"/>
    </xf>
    <xf numFmtId="0" fontId="0" fillId="0" borderId="0" xfId="21" applyProtection="1">
      <alignment/>
      <protection hidden="1" locked="0"/>
    </xf>
    <xf numFmtId="0" fontId="7" fillId="0" borderId="0" xfId="21" applyFont="1" applyProtection="1">
      <alignment/>
      <protection hidden="1" locked="0"/>
    </xf>
    <xf numFmtId="0" fontId="7" fillId="0" borderId="4" xfId="21" applyFont="1" applyBorder="1" applyProtection="1">
      <alignment/>
      <protection hidden="1" locked="0"/>
    </xf>
    <xf numFmtId="0" fontId="7" fillId="0" borderId="5" xfId="21" applyFont="1" applyBorder="1" applyProtection="1">
      <alignment/>
      <protection hidden="1" locked="0"/>
    </xf>
    <xf numFmtId="0" fontId="7" fillId="0" borderId="6" xfId="21" applyFont="1" applyBorder="1" applyProtection="1">
      <alignment/>
      <protection hidden="1" locked="0"/>
    </xf>
    <xf numFmtId="0" fontId="0" fillId="0" borderId="0" xfId="21" applyAlignment="1" applyProtection="1">
      <alignment vertical="center"/>
      <protection hidden="1" locked="0"/>
    </xf>
    <xf numFmtId="0" fontId="7" fillId="0" borderId="0" xfId="21" applyFont="1" applyAlignment="1" applyProtection="1">
      <alignment horizontal="left"/>
      <protection hidden="1" locked="0"/>
    </xf>
    <xf numFmtId="0" fontId="7" fillId="0" borderId="7" xfId="21" applyFont="1" applyBorder="1" applyProtection="1">
      <alignment/>
      <protection hidden="1" locked="0"/>
    </xf>
    <xf numFmtId="0" fontId="7" fillId="0" borderId="0" xfId="21" applyFont="1" applyBorder="1" applyProtection="1">
      <alignment/>
      <protection hidden="1" locked="0"/>
    </xf>
    <xf numFmtId="0" fontId="7" fillId="0" borderId="8" xfId="21" applyFont="1" applyBorder="1" applyProtection="1">
      <alignment/>
      <protection hidden="1" locked="0"/>
    </xf>
    <xf numFmtId="0" fontId="6" fillId="0" borderId="0" xfId="21" applyFont="1" applyAlignment="1" applyProtection="1">
      <alignment horizontal="center" vertical="center"/>
      <protection hidden="1" locked="0"/>
    </xf>
    <xf numFmtId="0" fontId="7" fillId="0" borderId="0" xfId="21" applyFont="1" applyAlignment="1" applyProtection="1">
      <alignment horizontal="right"/>
      <protection hidden="1" locked="0"/>
    </xf>
    <xf numFmtId="0" fontId="7" fillId="0" borderId="0" xfId="21" applyFont="1" applyAlignment="1" applyProtection="1">
      <alignment horizontal="right" vertical="center"/>
      <protection hidden="1" locked="0"/>
    </xf>
    <xf numFmtId="0" fontId="7" fillId="0" borderId="0" xfId="21" applyFont="1" applyAlignment="1" applyProtection="1">
      <alignment horizontal="left" vertical="center"/>
      <protection hidden="1" locked="0"/>
    </xf>
    <xf numFmtId="187" fontId="8" fillId="0" borderId="9" xfId="21" applyNumberFormat="1" applyFont="1" applyBorder="1" applyAlignment="1" applyProtection="1">
      <alignment horizontal="center" vertical="center"/>
      <protection hidden="1" locked="0"/>
    </xf>
    <xf numFmtId="0" fontId="8" fillId="0" borderId="0" xfId="21" applyFont="1" applyAlignment="1" applyProtection="1">
      <alignment vertical="center"/>
      <protection hidden="1" locked="0"/>
    </xf>
    <xf numFmtId="0" fontId="7" fillId="0" borderId="10" xfId="0" applyFont="1" applyBorder="1" applyAlignment="1" applyProtection="1">
      <alignment vertical="center"/>
      <protection hidden="1" locked="0"/>
    </xf>
    <xf numFmtId="0" fontId="7" fillId="0" borderId="6" xfId="0" applyFont="1" applyBorder="1" applyAlignment="1" applyProtection="1">
      <alignment vertical="center"/>
      <protection hidden="1" locked="0"/>
    </xf>
    <xf numFmtId="0" fontId="7" fillId="0" borderId="10" xfId="21" applyFont="1" applyBorder="1" applyAlignment="1" applyProtection="1">
      <alignment/>
      <protection hidden="1" locked="0"/>
    </xf>
    <xf numFmtId="0" fontId="7" fillId="0" borderId="5" xfId="21" applyFont="1" applyBorder="1" applyAlignment="1" applyProtection="1">
      <alignment/>
      <protection hidden="1" locked="0"/>
    </xf>
    <xf numFmtId="0" fontId="7" fillId="0" borderId="0" xfId="21" applyFont="1" applyAlignment="1" applyProtection="1">
      <alignment vertical="center"/>
      <protection hidden="1" locked="0"/>
    </xf>
    <xf numFmtId="188" fontId="8" fillId="0" borderId="9" xfId="21" applyNumberFormat="1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vertical="center"/>
      <protection hidden="1" locked="0"/>
    </xf>
    <xf numFmtId="0" fontId="7" fillId="0" borderId="12" xfId="0" applyFont="1" applyBorder="1" applyAlignment="1" applyProtection="1">
      <alignment vertical="center"/>
      <protection hidden="1" locked="0"/>
    </xf>
    <xf numFmtId="0" fontId="7" fillId="0" borderId="11" xfId="21" applyFont="1" applyBorder="1" applyAlignment="1" applyProtection="1">
      <alignment/>
      <protection hidden="1" locked="0"/>
    </xf>
    <xf numFmtId="0" fontId="7" fillId="0" borderId="13" xfId="21" applyFont="1" applyBorder="1" applyAlignment="1" applyProtection="1">
      <alignment/>
      <protection hidden="1" locked="0"/>
    </xf>
    <xf numFmtId="0" fontId="7" fillId="0" borderId="12" xfId="21" applyFont="1" applyBorder="1" applyProtection="1">
      <alignment/>
      <protection hidden="1" locked="0"/>
    </xf>
    <xf numFmtId="0" fontId="8" fillId="0" borderId="9" xfId="21" applyFont="1" applyBorder="1" applyAlignment="1" applyProtection="1">
      <alignment horizontal="center" vertical="center"/>
      <protection hidden="1" locked="0"/>
    </xf>
    <xf numFmtId="0" fontId="7" fillId="0" borderId="1" xfId="21" applyFont="1" applyBorder="1" applyAlignment="1" applyProtection="1">
      <alignment/>
      <protection hidden="1" locked="0"/>
    </xf>
    <xf numFmtId="0" fontId="7" fillId="0" borderId="8" xfId="0" applyFont="1" applyBorder="1" applyAlignment="1" applyProtection="1">
      <alignment vertical="center"/>
      <protection hidden="1" locked="0"/>
    </xf>
    <xf numFmtId="0" fontId="7" fillId="0" borderId="0" xfId="21" applyFont="1" applyBorder="1" applyAlignment="1" applyProtection="1">
      <alignment/>
      <protection hidden="1" locked="0"/>
    </xf>
    <xf numFmtId="0" fontId="7" fillId="0" borderId="7" xfId="21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7" fillId="0" borderId="2" xfId="21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 vertical="center"/>
      <protection hidden="1" locked="0"/>
    </xf>
    <xf numFmtId="0" fontId="7" fillId="0" borderId="15" xfId="21" applyFont="1" applyBorder="1" applyAlignment="1" applyProtection="1">
      <alignment/>
      <protection hidden="1" locked="0"/>
    </xf>
    <xf numFmtId="0" fontId="7" fillId="0" borderId="14" xfId="21" applyFont="1" applyBorder="1" applyProtection="1">
      <alignment/>
      <protection hidden="1" locked="0"/>
    </xf>
    <xf numFmtId="0" fontId="0" fillId="0" borderId="7" xfId="0" applyBorder="1" applyAlignment="1" applyProtection="1">
      <alignment vertical="center"/>
      <protection hidden="1" locked="0"/>
    </xf>
    <xf numFmtId="0" fontId="7" fillId="0" borderId="0" xfId="21" applyFont="1" applyAlignment="1" applyProtection="1" quotePrefix="1">
      <alignment horizontal="right" vertical="center"/>
      <protection hidden="1" locked="0"/>
    </xf>
    <xf numFmtId="0" fontId="7" fillId="0" borderId="16" xfId="21" applyFont="1" applyBorder="1" applyProtection="1">
      <alignment/>
      <protection hidden="1" locked="0"/>
    </xf>
    <xf numFmtId="0" fontId="7" fillId="0" borderId="17" xfId="21" applyFont="1" applyBorder="1" applyProtection="1">
      <alignment/>
      <protection hidden="1" locked="0"/>
    </xf>
    <xf numFmtId="0" fontId="7" fillId="0" borderId="18" xfId="21" applyFont="1" applyBorder="1" applyProtection="1">
      <alignment/>
      <protection hidden="1" locked="0"/>
    </xf>
    <xf numFmtId="0" fontId="7" fillId="0" borderId="2" xfId="21" applyFont="1" applyBorder="1" applyProtection="1">
      <alignment/>
      <protection hidden="1" locked="0"/>
    </xf>
    <xf numFmtId="0" fontId="7" fillId="0" borderId="15" xfId="21" applyFont="1" applyBorder="1" applyProtection="1">
      <alignment/>
      <protection hidden="1" locked="0"/>
    </xf>
    <xf numFmtId="0" fontId="7" fillId="0" borderId="16" xfId="21" applyFont="1" applyBorder="1" applyAlignment="1" applyProtection="1">
      <alignment horizontal="center" vertical="center"/>
      <protection hidden="1" locked="0"/>
    </xf>
    <xf numFmtId="0" fontId="7" fillId="0" borderId="19" xfId="21" applyFont="1" applyBorder="1" applyAlignment="1" applyProtection="1">
      <alignment vertical="center"/>
      <protection hidden="1" locked="0"/>
    </xf>
    <xf numFmtId="0" fontId="7" fillId="0" borderId="1" xfId="21" applyFont="1" applyBorder="1" applyProtection="1">
      <alignment/>
      <protection hidden="1" locked="0"/>
    </xf>
    <xf numFmtId="0" fontId="7" fillId="0" borderId="0" xfId="21" applyFont="1" applyBorder="1" applyAlignment="1" applyProtection="1">
      <alignment horizontal="center" vertical="center"/>
      <protection hidden="1" locked="0"/>
    </xf>
    <xf numFmtId="0" fontId="7" fillId="0" borderId="2" xfId="21" applyFont="1" applyBorder="1" applyAlignment="1" applyProtection="1">
      <alignment vertical="center"/>
      <protection hidden="1" locked="0"/>
    </xf>
    <xf numFmtId="0" fontId="7" fillId="0" borderId="3" xfId="21" applyFont="1" applyBorder="1" applyAlignment="1" applyProtection="1">
      <alignment vertical="center"/>
      <protection hidden="1" locked="0"/>
    </xf>
    <xf numFmtId="0" fontId="7" fillId="0" borderId="2" xfId="21" applyFont="1" applyBorder="1" applyAlignment="1" applyProtection="1">
      <alignment horizontal="center" vertical="center"/>
      <protection hidden="1" locked="0"/>
    </xf>
    <xf numFmtId="0" fontId="7" fillId="0" borderId="3" xfId="21" applyFont="1" applyBorder="1" applyAlignment="1" applyProtection="1">
      <alignment horizontal="center" vertical="center"/>
      <protection hidden="1" locked="0"/>
    </xf>
    <xf numFmtId="0" fontId="7" fillId="0" borderId="0" xfId="21" applyFont="1" applyAlignment="1" applyProtection="1">
      <alignment horizontal="center"/>
      <protection hidden="1" locked="0"/>
    </xf>
    <xf numFmtId="0" fontId="7" fillId="0" borderId="16" xfId="21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 horizontal="center" vertical="center"/>
      <protection hidden="1" locked="0"/>
    </xf>
    <xf numFmtId="0" fontId="7" fillId="0" borderId="16" xfId="21" applyFont="1" applyFill="1" applyBorder="1" applyAlignment="1" applyProtection="1">
      <alignment/>
      <protection hidden="1" locked="0"/>
    </xf>
    <xf numFmtId="0" fontId="7" fillId="0" borderId="17" xfId="21" applyFont="1" applyFill="1" applyBorder="1" applyAlignment="1" applyProtection="1">
      <alignment/>
      <protection hidden="1" locked="0"/>
    </xf>
    <xf numFmtId="0" fontId="13" fillId="0" borderId="0" xfId="21" applyFont="1" applyBorder="1" applyAlignment="1" applyProtection="1">
      <alignment horizontal="center" vertical="center"/>
      <protection hidden="1" locked="0"/>
    </xf>
    <xf numFmtId="0" fontId="7" fillId="0" borderId="0" xfId="21" applyFont="1" applyBorder="1" applyAlignment="1" applyProtection="1">
      <alignment vertical="center"/>
      <protection hidden="1" locked="0"/>
    </xf>
    <xf numFmtId="0" fontId="7" fillId="0" borderId="2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 vertic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0" xfId="21" applyFont="1" applyBorder="1" applyAlignment="1" applyProtection="1">
      <alignment horizontal="left"/>
      <protection hidden="1" locked="0"/>
    </xf>
    <xf numFmtId="0" fontId="7" fillId="0" borderId="0" xfId="21" applyFont="1" applyBorder="1" applyAlignment="1" applyProtection="1">
      <alignment horizontal="center"/>
      <protection hidden="1" locked="0"/>
    </xf>
    <xf numFmtId="0" fontId="7" fillId="0" borderId="16" xfId="0" applyFont="1" applyBorder="1" applyAlignment="1" applyProtection="1">
      <alignment horizontal="center"/>
      <protection hidden="1" locked="0"/>
    </xf>
    <xf numFmtId="0" fontId="7" fillId="2" borderId="16" xfId="21" applyFont="1" applyFill="1" applyBorder="1" applyProtection="1">
      <alignment/>
      <protection hidden="1" locked="0"/>
    </xf>
    <xf numFmtId="0" fontId="7" fillId="2" borderId="17" xfId="21" applyFont="1" applyFill="1" applyBorder="1" applyProtection="1">
      <alignment/>
      <protection hidden="1" locked="0"/>
    </xf>
    <xf numFmtId="0" fontId="7" fillId="2" borderId="2" xfId="21" applyFont="1" applyFill="1" applyBorder="1" applyAlignment="1" applyProtection="1">
      <alignment/>
      <protection hidden="1" locked="0"/>
    </xf>
    <xf numFmtId="0" fontId="7" fillId="2" borderId="15" xfId="21" applyFont="1" applyFill="1" applyBorder="1" applyAlignment="1" applyProtection="1">
      <alignment/>
      <protection hidden="1" locked="0"/>
    </xf>
    <xf numFmtId="0" fontId="7" fillId="2" borderId="16" xfId="21" applyFont="1" applyFill="1" applyBorder="1" applyAlignment="1" applyProtection="1">
      <alignment/>
      <protection hidden="1" locked="0"/>
    </xf>
    <xf numFmtId="0" fontId="7" fillId="2" borderId="17" xfId="21" applyFont="1" applyFill="1" applyBorder="1" applyAlignment="1" applyProtection="1">
      <alignment/>
      <protection hidden="1" locked="0"/>
    </xf>
    <xf numFmtId="0" fontId="6" fillId="0" borderId="0" xfId="21" applyFont="1" applyBorder="1" applyAlignment="1" applyProtection="1">
      <alignment horizontal="center" vertical="center"/>
      <protection hidden="1" locked="0"/>
    </xf>
    <xf numFmtId="0" fontId="7" fillId="2" borderId="2" xfId="21" applyFont="1" applyFill="1" applyBorder="1" applyProtection="1">
      <alignment/>
      <protection hidden="1" locked="0"/>
    </xf>
    <xf numFmtId="0" fontId="7" fillId="2" borderId="15" xfId="21" applyFont="1" applyFill="1" applyBorder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 locked="0"/>
    </xf>
    <xf numFmtId="0" fontId="7" fillId="0" borderId="20" xfId="21" applyFont="1" applyBorder="1" applyAlignment="1" applyProtection="1">
      <alignment horizontal="center" vertical="center"/>
      <protection hidden="1" locked="0"/>
    </xf>
    <xf numFmtId="0" fontId="7" fillId="0" borderId="21" xfId="21" applyFont="1" applyBorder="1" applyAlignment="1" applyProtection="1">
      <alignment vertical="center"/>
      <protection hidden="1" locked="0"/>
    </xf>
    <xf numFmtId="0" fontId="7" fillId="0" borderId="22" xfId="21" applyFont="1" applyBorder="1" applyAlignment="1" applyProtection="1">
      <alignment horizontal="left" vertical="center"/>
      <protection hidden="1" locked="0"/>
    </xf>
    <xf numFmtId="0" fontId="7" fillId="3" borderId="23" xfId="21" applyFont="1" applyFill="1" applyBorder="1" applyAlignment="1" applyProtection="1">
      <alignment horizontal="center" vertical="center"/>
      <protection hidden="1" locked="0"/>
    </xf>
    <xf numFmtId="0" fontId="7" fillId="4" borderId="23" xfId="21" applyFont="1" applyFill="1" applyBorder="1" applyAlignment="1" applyProtection="1">
      <alignment horizontal="center"/>
      <protection hidden="1" locked="0"/>
    </xf>
    <xf numFmtId="0" fontId="7" fillId="0" borderId="24" xfId="21" applyFont="1" applyBorder="1" applyAlignment="1" applyProtection="1">
      <alignment horizontal="left" vertical="center"/>
      <protection hidden="1" locked="0"/>
    </xf>
    <xf numFmtId="0" fontId="7" fillId="3" borderId="25" xfId="21" applyFont="1" applyFill="1" applyBorder="1" applyAlignment="1" applyProtection="1">
      <alignment horizontal="center" vertical="center"/>
      <protection hidden="1" locked="0"/>
    </xf>
    <xf numFmtId="0" fontId="0" fillId="0" borderId="16" xfId="21" applyBorder="1" applyAlignment="1" applyProtection="1">
      <alignment vertical="center"/>
      <protection hidden="1" locked="0"/>
    </xf>
    <xf numFmtId="0" fontId="0" fillId="0" borderId="17" xfId="21" applyBorder="1" applyAlignment="1" applyProtection="1">
      <alignment vertical="center"/>
      <protection hidden="1" locked="0"/>
    </xf>
    <xf numFmtId="0" fontId="7" fillId="4" borderId="25" xfId="21" applyFont="1" applyFill="1" applyBorder="1" applyAlignment="1" applyProtection="1">
      <alignment horizontal="center"/>
      <protection hidden="1" locked="0"/>
    </xf>
    <xf numFmtId="0" fontId="0" fillId="0" borderId="2" xfId="21" applyBorder="1" applyAlignment="1" applyProtection="1">
      <alignment vertical="center"/>
      <protection hidden="1" locked="0"/>
    </xf>
    <xf numFmtId="0" fontId="0" fillId="0" borderId="15" xfId="21" applyBorder="1" applyAlignment="1" applyProtection="1">
      <alignment vertical="center"/>
      <protection hidden="1" locked="0"/>
    </xf>
    <xf numFmtId="0" fontId="0" fillId="0" borderId="2" xfId="21" applyBorder="1" applyProtection="1">
      <alignment/>
      <protection hidden="1" locked="0"/>
    </xf>
    <xf numFmtId="0" fontId="7" fillId="0" borderId="26" xfId="21" applyFont="1" applyBorder="1" applyAlignment="1" applyProtection="1">
      <alignment horizontal="left" vertical="center"/>
      <protection hidden="1" locked="0"/>
    </xf>
    <xf numFmtId="0" fontId="7" fillId="3" borderId="12" xfId="21" applyFont="1" applyFill="1" applyBorder="1" applyAlignment="1" applyProtection="1">
      <alignment horizontal="center" vertical="center"/>
      <protection hidden="1" locked="0"/>
    </xf>
    <xf numFmtId="0" fontId="0" fillId="0" borderId="16" xfId="21" applyBorder="1" applyProtection="1">
      <alignment/>
      <protection hidden="1" locked="0"/>
    </xf>
    <xf numFmtId="0" fontId="8" fillId="0" borderId="27" xfId="21" applyFont="1" applyBorder="1" applyAlignment="1" applyProtection="1">
      <alignment vertical="center"/>
      <protection hidden="1" locked="0"/>
    </xf>
    <xf numFmtId="0" fontId="7" fillId="0" borderId="12" xfId="21" applyFont="1" applyBorder="1" applyAlignment="1" applyProtection="1">
      <alignment horizontal="center" vertical="center"/>
      <protection hidden="1" locked="0"/>
    </xf>
    <xf numFmtId="0" fontId="8" fillId="0" borderId="0" xfId="21" applyFont="1" applyProtection="1">
      <alignment/>
      <protection hidden="1" locked="0"/>
    </xf>
    <xf numFmtId="0" fontId="7" fillId="0" borderId="17" xfId="21" applyFont="1" applyBorder="1" applyAlignment="1" applyProtection="1">
      <alignment/>
      <protection hidden="1" locked="0"/>
    </xf>
    <xf numFmtId="0" fontId="8" fillId="0" borderId="2" xfId="21" applyFont="1" applyBorder="1" applyAlignment="1" applyProtection="1" quotePrefix="1">
      <alignment vertical="center"/>
      <protection hidden="1" locked="0"/>
    </xf>
    <xf numFmtId="0" fontId="8" fillId="0" borderId="15" xfId="21" applyFont="1" applyBorder="1" applyAlignment="1" applyProtection="1">
      <alignment vertical="center"/>
      <protection hidden="1" locked="0"/>
    </xf>
    <xf numFmtId="0" fontId="8" fillId="0" borderId="15" xfId="21" applyFont="1" applyBorder="1" applyAlignment="1" applyProtection="1">
      <alignment horizontal="center" vertical="center"/>
      <protection hidden="1" locked="0"/>
    </xf>
    <xf numFmtId="0" fontId="8" fillId="0" borderId="3" xfId="21" applyFont="1" applyBorder="1" applyAlignment="1" applyProtection="1" quotePrefix="1">
      <alignment horizontal="center" vertical="center"/>
      <protection hidden="1" locked="0"/>
    </xf>
    <xf numFmtId="0" fontId="7" fillId="0" borderId="11" xfId="21" applyFont="1" applyBorder="1" applyProtection="1">
      <alignment/>
      <protection hidden="1" locked="0"/>
    </xf>
    <xf numFmtId="0" fontId="7" fillId="0" borderId="13" xfId="21" applyFont="1" applyBorder="1" applyProtection="1">
      <alignment/>
      <protection hidden="1" locked="0"/>
    </xf>
    <xf numFmtId="0" fontId="7" fillId="0" borderId="0" xfId="21" applyFont="1" applyBorder="1" applyAlignment="1" applyProtection="1">
      <alignment horizontal="right" vertical="center"/>
      <protection hidden="1" locked="0"/>
    </xf>
    <xf numFmtId="0" fontId="7" fillId="0" borderId="8" xfId="21" applyFont="1" applyBorder="1" applyAlignment="1" applyProtection="1">
      <alignment/>
      <protection hidden="1" locked="0"/>
    </xf>
    <xf numFmtId="0" fontId="7" fillId="0" borderId="1" xfId="21" applyFont="1" applyBorder="1" applyAlignment="1" applyProtection="1">
      <alignment vertical="center"/>
      <protection hidden="1" locked="0"/>
    </xf>
    <xf numFmtId="0" fontId="7" fillId="0" borderId="14" xfId="21" applyFont="1" applyBorder="1" applyAlignment="1" applyProtection="1">
      <alignment/>
      <protection hidden="1" locked="0"/>
    </xf>
    <xf numFmtId="0" fontId="7" fillId="0" borderId="18" xfId="21" applyFont="1" applyBorder="1" applyAlignment="1" applyProtection="1">
      <alignment/>
      <protection hidden="1" locked="0"/>
    </xf>
    <xf numFmtId="0" fontId="7" fillId="0" borderId="12" xfId="21" applyFont="1" applyBorder="1" applyAlignment="1" applyProtection="1">
      <alignment/>
      <protection hidden="1" locked="0"/>
    </xf>
    <xf numFmtId="0" fontId="12" fillId="0" borderId="0" xfId="21" applyFont="1" applyProtection="1">
      <alignment/>
      <protection hidden="1" locked="0"/>
    </xf>
    <xf numFmtId="198" fontId="7" fillId="0" borderId="0" xfId="21" applyNumberFormat="1" applyFont="1" applyAlignment="1" applyProtection="1">
      <alignment horizontal="center"/>
      <protection hidden="1" locked="0"/>
    </xf>
    <xf numFmtId="0" fontId="6" fillId="0" borderId="28" xfId="21" applyFont="1" applyBorder="1" applyAlignment="1" applyProtection="1">
      <alignment horizontal="center" vertical="center"/>
      <protection hidden="1" locked="0"/>
    </xf>
    <xf numFmtId="0" fontId="6" fillId="0" borderId="10" xfId="21" applyFont="1" applyBorder="1" applyAlignment="1" applyProtection="1">
      <alignment horizontal="center" vertical="center"/>
      <protection hidden="1" locked="0"/>
    </xf>
    <xf numFmtId="0" fontId="6" fillId="0" borderId="29" xfId="0" applyFont="1" applyBorder="1" applyAlignment="1" applyProtection="1">
      <alignment horizontal="center" vertical="center"/>
      <protection hidden="1" locked="0"/>
    </xf>
    <xf numFmtId="0" fontId="6" fillId="0" borderId="1" xfId="0" applyFont="1" applyBorder="1" applyAlignment="1" applyProtection="1">
      <alignment horizontal="center" vertical="center"/>
      <protection hidden="1" locked="0"/>
    </xf>
    <xf numFmtId="0" fontId="7" fillId="0" borderId="30" xfId="21" applyFont="1" applyBorder="1" applyProtection="1">
      <alignment/>
      <protection hidden="1" locked="0"/>
    </xf>
    <xf numFmtId="0" fontId="6" fillId="0" borderId="3" xfId="0" applyFont="1" applyBorder="1" applyAlignment="1" applyProtection="1">
      <alignment horizontal="center" vertical="center"/>
      <protection hidden="1" locked="0"/>
    </xf>
    <xf numFmtId="0" fontId="6" fillId="0" borderId="2" xfId="0" applyFont="1" applyBorder="1" applyAlignment="1" applyProtection="1">
      <alignment horizontal="center" vertical="center"/>
      <protection hidden="1" locked="0"/>
    </xf>
    <xf numFmtId="180" fontId="7" fillId="0" borderId="0" xfId="21" applyNumberFormat="1" applyFont="1" applyBorder="1" applyAlignment="1" applyProtection="1">
      <alignment horizontal="center" vertical="center"/>
      <protection hidden="1" locked="0"/>
    </xf>
    <xf numFmtId="0" fontId="6" fillId="0" borderId="19" xfId="21" applyFont="1" applyBorder="1" applyAlignment="1" applyProtection="1">
      <alignment horizontal="center" vertical="center"/>
      <protection hidden="1" locked="0"/>
    </xf>
    <xf numFmtId="0" fontId="6" fillId="0" borderId="16" xfId="21" applyFont="1" applyBorder="1" applyAlignment="1" applyProtection="1">
      <alignment horizontal="center" vertical="center"/>
      <protection hidden="1" locked="0"/>
    </xf>
    <xf numFmtId="188" fontId="0" fillId="0" borderId="0" xfId="0" applyNumberFormat="1" applyBorder="1" applyAlignment="1" applyProtection="1">
      <alignment horizontal="center" vertical="center"/>
      <protection hidden="1" locked="0"/>
    </xf>
    <xf numFmtId="0" fontId="7" fillId="0" borderId="15" xfId="21" applyFont="1" applyBorder="1" applyAlignment="1" applyProtection="1">
      <alignment vertical="center"/>
      <protection hidden="1" locked="0"/>
    </xf>
    <xf numFmtId="0" fontId="7" fillId="0" borderId="15" xfId="21" applyFont="1" applyBorder="1" applyAlignment="1" applyProtection="1">
      <alignment horizontal="center" vertical="center"/>
      <protection hidden="1" locked="0"/>
    </xf>
    <xf numFmtId="0" fontId="8" fillId="0" borderId="2" xfId="0" applyFont="1" applyBorder="1" applyAlignment="1" applyProtection="1">
      <alignment horizontal="center" vertical="center"/>
      <protection hidden="1" locked="0"/>
    </xf>
    <xf numFmtId="0" fontId="6" fillId="0" borderId="29" xfId="21" applyFont="1" applyBorder="1" applyAlignment="1" applyProtection="1">
      <alignment horizontal="center" vertical="center"/>
      <protection hidden="1" locked="0"/>
    </xf>
    <xf numFmtId="0" fontId="6" fillId="0" borderId="1" xfId="21" applyFont="1" applyBorder="1" applyAlignment="1" applyProtection="1">
      <alignment horizontal="center" vertical="center"/>
      <protection hidden="1" locked="0"/>
    </xf>
    <xf numFmtId="0" fontId="6" fillId="0" borderId="0" xfId="21" applyFont="1" applyBorder="1" applyProtection="1">
      <alignment/>
      <protection hidden="1" locked="0"/>
    </xf>
    <xf numFmtId="0" fontId="6" fillId="0" borderId="8" xfId="21" applyFont="1" applyBorder="1" applyProtection="1">
      <alignment/>
      <protection hidden="1" locked="0"/>
    </xf>
    <xf numFmtId="0" fontId="7" fillId="0" borderId="31" xfId="21" applyFont="1" applyBorder="1" applyProtection="1">
      <alignment/>
      <protection hidden="1" locked="0"/>
    </xf>
    <xf numFmtId="0" fontId="6" fillId="0" borderId="32" xfId="0" applyFont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3" xfId="21" applyFont="1" applyBorder="1" applyProtection="1">
      <alignment/>
      <protection hidden="1" locked="0"/>
    </xf>
    <xf numFmtId="0" fontId="6" fillId="0" borderId="12" xfId="21" applyFont="1" applyBorder="1" applyProtection="1">
      <alignment/>
      <protection hidden="1" locked="0"/>
    </xf>
    <xf numFmtId="0" fontId="7" fillId="0" borderId="29" xfId="21" applyFont="1" applyBorder="1" applyAlignment="1" applyProtection="1">
      <alignment vertical="center"/>
      <protection hidden="1" locked="0"/>
    </xf>
    <xf numFmtId="0" fontId="7" fillId="0" borderId="0" xfId="21" applyFont="1" applyAlignment="1" applyProtection="1">
      <alignment horizontal="center" vertical="center"/>
      <protection hidden="1" locked="0"/>
    </xf>
    <xf numFmtId="0" fontId="7" fillId="0" borderId="0" xfId="21" applyFont="1" applyAlignment="1" applyProtection="1">
      <alignment vertical="top"/>
      <protection hidden="1" locked="0"/>
    </xf>
    <xf numFmtId="0" fontId="0" fillId="0" borderId="7" xfId="21" applyBorder="1" applyProtection="1">
      <alignment/>
      <protection hidden="1" locked="0"/>
    </xf>
    <xf numFmtId="0" fontId="0" fillId="0" borderId="0" xfId="21" applyBorder="1" applyProtection="1">
      <alignment/>
      <protection hidden="1" locked="0"/>
    </xf>
    <xf numFmtId="0" fontId="0" fillId="0" borderId="8" xfId="21" applyBorder="1" applyProtection="1">
      <alignment/>
      <protection hidden="1"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9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92" fontId="8" fillId="0" borderId="33" xfId="0" applyNumberFormat="1" applyFont="1" applyBorder="1" applyAlignment="1">
      <alignment horizontal="center" vertical="center"/>
    </xf>
    <xf numFmtId="192" fontId="8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92" fontId="8" fillId="0" borderId="36" xfId="0" applyNumberFormat="1" applyFont="1" applyBorder="1" applyAlignment="1">
      <alignment horizontal="center" vertical="center"/>
    </xf>
    <xf numFmtId="192" fontId="8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92" fontId="8" fillId="0" borderId="40" xfId="0" applyNumberFormat="1" applyFont="1" applyBorder="1" applyAlignment="1">
      <alignment horizontal="center" vertical="center"/>
    </xf>
    <xf numFmtId="192" fontId="8" fillId="0" borderId="39" xfId="0" applyNumberFormat="1" applyFont="1" applyBorder="1" applyAlignment="1">
      <alignment horizontal="center" vertical="center"/>
    </xf>
    <xf numFmtId="192" fontId="8" fillId="0" borderId="41" xfId="0" applyNumberFormat="1" applyFont="1" applyBorder="1" applyAlignment="1">
      <alignment horizontal="center" vertical="center"/>
    </xf>
    <xf numFmtId="192" fontId="8" fillId="0" borderId="4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92" fontId="8" fillId="0" borderId="43" xfId="0" applyNumberFormat="1" applyFont="1" applyBorder="1" applyAlignment="1">
      <alignment horizontal="center" vertical="center"/>
    </xf>
    <xf numFmtId="201" fontId="8" fillId="0" borderId="9" xfId="0" applyNumberFormat="1" applyFont="1" applyBorder="1" applyAlignment="1">
      <alignment horizontal="center" vertical="center"/>
    </xf>
    <xf numFmtId="201" fontId="8" fillId="0" borderId="39" xfId="0" applyNumberFormat="1" applyFont="1" applyBorder="1" applyAlignment="1">
      <alignment horizontal="center" vertical="center"/>
    </xf>
    <xf numFmtId="201" fontId="8" fillId="0" borderId="2" xfId="0" applyNumberFormat="1" applyFont="1" applyBorder="1" applyAlignment="1">
      <alignment horizontal="center" vertical="center"/>
    </xf>
    <xf numFmtId="201" fontId="8" fillId="0" borderId="38" xfId="0" applyNumberFormat="1" applyFont="1" applyBorder="1" applyAlignment="1">
      <alignment horizontal="center" vertical="center"/>
    </xf>
    <xf numFmtId="201" fontId="8" fillId="0" borderId="35" xfId="0" applyNumberFormat="1" applyFont="1" applyBorder="1" applyAlignment="1">
      <alignment horizontal="center" vertical="center"/>
    </xf>
    <xf numFmtId="201" fontId="8" fillId="0" borderId="44" xfId="0" applyNumberFormat="1" applyFont="1" applyBorder="1" applyAlignment="1">
      <alignment horizontal="center" vertical="center"/>
    </xf>
    <xf numFmtId="201" fontId="8" fillId="0" borderId="45" xfId="0" applyNumberFormat="1" applyFont="1" applyBorder="1" applyAlignment="1">
      <alignment horizontal="center" vertical="center"/>
    </xf>
    <xf numFmtId="201" fontId="8" fillId="0" borderId="34" xfId="0" applyNumberFormat="1" applyFont="1" applyBorder="1" applyAlignment="1">
      <alignment horizontal="center" vertical="center"/>
    </xf>
    <xf numFmtId="201" fontId="8" fillId="0" borderId="41" xfId="0" applyNumberFormat="1" applyFont="1" applyBorder="1" applyAlignment="1">
      <alignment horizontal="center" vertical="center"/>
    </xf>
    <xf numFmtId="201" fontId="8" fillId="0" borderId="11" xfId="0" applyNumberFormat="1" applyFont="1" applyBorder="1" applyAlignment="1">
      <alignment horizontal="center" vertical="center"/>
    </xf>
    <xf numFmtId="201" fontId="8" fillId="0" borderId="46" xfId="0" applyNumberFormat="1" applyFont="1" applyBorder="1" applyAlignment="1">
      <alignment horizontal="center" vertical="center"/>
    </xf>
    <xf numFmtId="192" fontId="8" fillId="0" borderId="4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92" fontId="8" fillId="0" borderId="46" xfId="0" applyNumberFormat="1" applyFont="1" applyBorder="1" applyAlignment="1">
      <alignment horizontal="center" vertical="center"/>
    </xf>
    <xf numFmtId="0" fontId="0" fillId="0" borderId="13" xfId="21" applyBorder="1">
      <alignment/>
      <protection/>
    </xf>
    <xf numFmtId="0" fontId="0" fillId="0" borderId="16" xfId="21" applyBorder="1">
      <alignment/>
      <protection/>
    </xf>
    <xf numFmtId="0" fontId="0" fillId="0" borderId="11" xfId="21" applyBorder="1">
      <alignment/>
      <protection/>
    </xf>
    <xf numFmtId="0" fontId="0" fillId="0" borderId="18" xfId="21" applyBorder="1">
      <alignment/>
      <protection/>
    </xf>
    <xf numFmtId="0" fontId="0" fillId="0" borderId="12" xfId="21" applyBorder="1">
      <alignment/>
      <protection/>
    </xf>
    <xf numFmtId="0" fontId="17" fillId="0" borderId="0" xfId="0" applyFont="1" applyAlignment="1">
      <alignment/>
    </xf>
    <xf numFmtId="0" fontId="7" fillId="0" borderId="17" xfId="21" applyNumberFormat="1" applyFont="1" applyBorder="1" applyAlignment="1" applyProtection="1">
      <alignment horizontal="center" vertical="center"/>
      <protection hidden="1" locked="0"/>
    </xf>
    <xf numFmtId="0" fontId="8" fillId="0" borderId="32" xfId="0" applyFont="1" applyBorder="1" applyAlignment="1" applyProtection="1">
      <alignment horizontal="left" vertical="center"/>
      <protection hidden="1" locked="0"/>
    </xf>
    <xf numFmtId="0" fontId="8" fillId="0" borderId="48" xfId="0" applyFont="1" applyBorder="1" applyAlignment="1" applyProtection="1">
      <alignment horizontal="left" vertical="center"/>
      <protection hidden="1" locked="0"/>
    </xf>
    <xf numFmtId="0" fontId="8" fillId="0" borderId="11" xfId="21" applyFont="1" applyBorder="1" applyAlignment="1" applyProtection="1">
      <alignment horizontal="left" vertical="center"/>
      <protection hidden="1" locked="0"/>
    </xf>
    <xf numFmtId="0" fontId="0" fillId="0" borderId="13" xfId="0" applyBorder="1" applyAlignment="1" applyProtection="1">
      <alignment horizontal="left" vertical="center"/>
      <protection hidden="1" locked="0"/>
    </xf>
    <xf numFmtId="0" fontId="7" fillId="0" borderId="0" xfId="21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8" fillId="0" borderId="9" xfId="21" applyFont="1" applyBorder="1" applyAlignment="1" applyProtection="1">
      <alignment horizontal="left" vertical="center"/>
      <protection hidden="1" locked="0"/>
    </xf>
    <xf numFmtId="202" fontId="0" fillId="0" borderId="0" xfId="0" applyNumberFormat="1" applyAlignment="1" applyProtection="1">
      <alignment horizontal="center" vertical="center"/>
      <protection hidden="1" locked="0"/>
    </xf>
    <xf numFmtId="202" fontId="0" fillId="0" borderId="13" xfId="0" applyNumberFormat="1" applyBorder="1" applyAlignment="1" applyProtection="1">
      <alignment horizontal="center" vertical="center"/>
      <protection hidden="1" locked="0"/>
    </xf>
    <xf numFmtId="176" fontId="6" fillId="0" borderId="17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202" fontId="6" fillId="0" borderId="17" xfId="21" applyNumberFormat="1" applyFont="1" applyBorder="1" applyAlignment="1" applyProtection="1">
      <alignment horizontal="center" vertical="center"/>
      <protection hidden="1" locked="0"/>
    </xf>
    <xf numFmtId="199" fontId="11" fillId="0" borderId="3" xfId="21" applyNumberFormat="1" applyFont="1" applyBorder="1" applyAlignment="1" applyProtection="1">
      <alignment horizontal="center" vertical="center"/>
      <protection hidden="1" locked="0"/>
    </xf>
    <xf numFmtId="0" fontId="18" fillId="0" borderId="0" xfId="21" applyFont="1" applyAlignment="1" quotePrefix="1">
      <alignment horizontal="center"/>
      <protection/>
    </xf>
    <xf numFmtId="0" fontId="18" fillId="0" borderId="0" xfId="0" applyFont="1" applyAlignment="1">
      <alignment horizontal="center"/>
    </xf>
    <xf numFmtId="199" fontId="11" fillId="0" borderId="29" xfId="21" applyNumberFormat="1" applyFont="1" applyBorder="1" applyAlignment="1" applyProtection="1">
      <alignment horizontal="center" vertical="center"/>
      <protection hidden="1" locked="0"/>
    </xf>
    <xf numFmtId="199" fontId="11" fillId="0" borderId="2" xfId="21" applyNumberFormat="1" applyFont="1" applyBorder="1" applyAlignment="1" applyProtection="1">
      <alignment horizontal="center" vertical="center"/>
      <protection hidden="1" locked="0"/>
    </xf>
    <xf numFmtId="199" fontId="11" fillId="0" borderId="15" xfId="21" applyNumberFormat="1" applyFont="1" applyBorder="1" applyAlignment="1" applyProtection="1">
      <alignment horizontal="center" vertical="center"/>
      <protection hidden="1" locked="0"/>
    </xf>
    <xf numFmtId="0" fontId="11" fillId="0" borderId="16" xfId="21" applyFont="1" applyBorder="1" applyAlignment="1" applyProtection="1">
      <alignment horizontal="center" vertical="center"/>
      <protection hidden="1" locked="0"/>
    </xf>
    <xf numFmtId="0" fontId="11" fillId="0" borderId="17" xfId="0" applyFont="1" applyBorder="1" applyAlignment="1" applyProtection="1">
      <alignment horizontal="center" vertical="center"/>
      <protection hidden="1" locked="0"/>
    </xf>
    <xf numFmtId="0" fontId="11" fillId="0" borderId="2" xfId="0" applyFont="1" applyBorder="1" applyAlignment="1" applyProtection="1">
      <alignment horizontal="center" vertical="center"/>
      <protection hidden="1" locked="0"/>
    </xf>
    <xf numFmtId="0" fontId="11" fillId="0" borderId="15" xfId="0" applyFont="1" applyBorder="1" applyAlignment="1" applyProtection="1">
      <alignment horizontal="center" vertical="center"/>
      <protection hidden="1" locked="0"/>
    </xf>
    <xf numFmtId="199" fontId="11" fillId="0" borderId="1" xfId="21" applyNumberFormat="1" applyFont="1" applyBorder="1" applyAlignment="1" applyProtection="1">
      <alignment horizontal="center" vertical="center"/>
      <protection hidden="1" locked="0"/>
    </xf>
    <xf numFmtId="199" fontId="11" fillId="0" borderId="0" xfId="21" applyNumberFormat="1" applyFont="1" applyBorder="1" applyAlignment="1" applyProtection="1">
      <alignment horizontal="center" vertical="center"/>
      <protection hidden="1" locked="0"/>
    </xf>
    <xf numFmtId="0" fontId="15" fillId="0" borderId="0" xfId="21" applyFont="1" applyAlignment="1" applyProtection="1">
      <alignment horizontal="left"/>
      <protection hidden="1" locked="0"/>
    </xf>
    <xf numFmtId="0" fontId="0" fillId="0" borderId="0" xfId="0" applyAlignment="1">
      <alignment horizontal="left"/>
    </xf>
    <xf numFmtId="0" fontId="7" fillId="0" borderId="0" xfId="21" applyFont="1" applyBorder="1" applyAlignment="1" applyProtection="1">
      <alignment horizontal="right" vertical="center"/>
      <protection hidden="1" locked="0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18" fillId="0" borderId="5" xfId="21" applyFont="1" applyBorder="1" applyAlignment="1" quotePrefix="1">
      <alignment horizontal="center"/>
      <protection/>
    </xf>
    <xf numFmtId="0" fontId="18" fillId="0" borderId="5" xfId="21" applyFont="1" applyBorder="1" applyAlignment="1">
      <alignment horizontal="center"/>
      <protection/>
    </xf>
    <xf numFmtId="191" fontId="11" fillId="0" borderId="16" xfId="21" applyNumberFormat="1" applyFont="1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2" xfId="0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center" vertical="center"/>
      <protection hidden="1" locked="0"/>
    </xf>
    <xf numFmtId="0" fontId="7" fillId="0" borderId="15" xfId="21" applyNumberFormat="1" applyFont="1" applyBorder="1" applyAlignment="1" applyProtection="1">
      <alignment horizontal="center" vertical="center"/>
      <protection hidden="1" locked="0"/>
    </xf>
    <xf numFmtId="0" fontId="7" fillId="0" borderId="7" xfId="21" applyFont="1" applyBorder="1" applyAlignment="1" applyProtection="1">
      <alignment vertical="center"/>
      <protection hidden="1" locked="0"/>
    </xf>
    <xf numFmtId="0" fontId="0" fillId="0" borderId="7" xfId="0" applyBorder="1" applyAlignment="1" applyProtection="1">
      <alignment vertical="center"/>
      <protection hidden="1" locked="0"/>
    </xf>
    <xf numFmtId="0" fontId="7" fillId="0" borderId="49" xfId="0" applyFont="1" applyBorder="1" applyAlignment="1" applyProtection="1">
      <alignment horizontal="center" vertical="center"/>
      <protection hidden="1" locked="0"/>
    </xf>
    <xf numFmtId="0" fontId="7" fillId="0" borderId="50" xfId="0" applyFont="1" applyBorder="1" applyAlignment="1" applyProtection="1">
      <alignment horizontal="center" vertical="center"/>
      <protection hidden="1" locked="0"/>
    </xf>
    <xf numFmtId="0" fontId="7" fillId="0" borderId="51" xfId="0" applyFont="1" applyBorder="1" applyAlignment="1" applyProtection="1">
      <alignment horizontal="center" vertical="center"/>
      <protection hidden="1" locked="0"/>
    </xf>
    <xf numFmtId="0" fontId="7" fillId="0" borderId="52" xfId="0" applyFont="1" applyBorder="1" applyAlignment="1" applyProtection="1">
      <alignment horizontal="center" vertical="center"/>
      <protection hidden="1" locked="0"/>
    </xf>
    <xf numFmtId="0" fontId="7" fillId="0" borderId="53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7" fillId="0" borderId="31" xfId="0" applyFont="1" applyBorder="1" applyAlignment="1" applyProtection="1">
      <alignment horizontal="center" vertical="center"/>
      <protection hidden="1" locked="0"/>
    </xf>
    <xf numFmtId="0" fontId="7" fillId="0" borderId="13" xfId="0" applyFont="1" applyBorder="1" applyAlignment="1" applyProtection="1">
      <alignment horizontal="center" vertical="center"/>
      <protection hidden="1" locked="0"/>
    </xf>
    <xf numFmtId="199" fontId="7" fillId="0" borderId="17" xfId="21" applyNumberFormat="1" applyFont="1" applyBorder="1" applyAlignment="1" applyProtection="1">
      <alignment horizontal="center" vertical="center"/>
      <protection hidden="1" locked="0"/>
    </xf>
    <xf numFmtId="199" fontId="7" fillId="0" borderId="15" xfId="0" applyNumberFormat="1" applyFont="1" applyBorder="1" applyAlignment="1" applyProtection="1">
      <alignment horizontal="center" vertical="center"/>
      <protection hidden="1" locked="0"/>
    </xf>
    <xf numFmtId="199" fontId="7" fillId="0" borderId="0" xfId="21" applyNumberFormat="1" applyFont="1" applyBorder="1" applyAlignment="1" applyProtection="1">
      <alignment horizontal="center" vertical="center"/>
      <protection hidden="1" locked="0"/>
    </xf>
    <xf numFmtId="199" fontId="7" fillId="0" borderId="13" xfId="0" applyNumberFormat="1" applyFont="1" applyBorder="1" applyAlignment="1" applyProtection="1">
      <alignment horizontal="center" vertical="center"/>
      <protection hidden="1" locked="0"/>
    </xf>
    <xf numFmtId="0" fontId="7" fillId="0" borderId="0" xfId="21" applyNumberFormat="1" applyFont="1" applyBorder="1" applyAlignment="1" applyProtection="1">
      <alignment horizontal="center" vertical="center"/>
      <protection hidden="1" locked="0"/>
    </xf>
    <xf numFmtId="0" fontId="7" fillId="0" borderId="13" xfId="21" applyNumberFormat="1" applyFont="1" applyBorder="1" applyAlignment="1" applyProtection="1">
      <alignment horizontal="center" vertical="center"/>
      <protection hidden="1" locked="0"/>
    </xf>
    <xf numFmtId="0" fontId="7" fillId="0" borderId="54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0" fontId="7" fillId="0" borderId="49" xfId="21" applyFont="1" applyBorder="1" applyAlignment="1" applyProtection="1">
      <alignment horizontal="center" vertical="center" textRotation="255"/>
      <protection hidden="1" locked="0"/>
    </xf>
    <xf numFmtId="0" fontId="0" fillId="0" borderId="55" xfId="0" applyBorder="1" applyAlignment="1" applyProtection="1">
      <alignment horizontal="center" vertical="center" textRotation="255"/>
      <protection hidden="1" locked="0"/>
    </xf>
    <xf numFmtId="0" fontId="0" fillId="0" borderId="55" xfId="0" applyBorder="1" applyAlignment="1">
      <alignment/>
    </xf>
    <xf numFmtId="0" fontId="0" fillId="0" borderId="52" xfId="0" applyBorder="1" applyAlignment="1">
      <alignment/>
    </xf>
    <xf numFmtId="0" fontId="7" fillId="0" borderId="54" xfId="21" applyFont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7" fillId="0" borderId="56" xfId="2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 locked="0"/>
    </xf>
    <xf numFmtId="0" fontId="6" fillId="0" borderId="17" xfId="21" applyFont="1" applyBorder="1" applyAlignment="1" applyProtection="1">
      <alignment horizontal="distributed" vertical="center"/>
      <protection hidden="1" locked="0"/>
    </xf>
    <xf numFmtId="0" fontId="6" fillId="0" borderId="0" xfId="0" applyFont="1" applyBorder="1" applyAlignment="1" applyProtection="1">
      <alignment horizontal="distributed" vertical="center"/>
      <protection hidden="1" locked="0"/>
    </xf>
    <xf numFmtId="0" fontId="6" fillId="0" borderId="15" xfId="0" applyFont="1" applyBorder="1" applyAlignment="1" applyProtection="1">
      <alignment horizontal="distributed" vertical="center"/>
      <protection hidden="1" locked="0"/>
    </xf>
    <xf numFmtId="0" fontId="6" fillId="0" borderId="17" xfId="21" applyFont="1" applyBorder="1" applyAlignment="1" applyProtection="1">
      <alignment horizontal="left" vertical="center"/>
      <protection hidden="1" locked="0"/>
    </xf>
    <xf numFmtId="0" fontId="6" fillId="0" borderId="17" xfId="0" applyFont="1" applyBorder="1" applyAlignment="1" applyProtection="1">
      <alignment horizontal="left" vertical="center"/>
      <protection hidden="1" locked="0"/>
    </xf>
    <xf numFmtId="0" fontId="6" fillId="0" borderId="18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Alignment="1" applyProtection="1">
      <alignment horizontal="left" vertical="center"/>
      <protection hidden="1" locked="0"/>
    </xf>
    <xf numFmtId="0" fontId="6" fillId="0" borderId="8" xfId="0" applyFont="1" applyBorder="1" applyAlignment="1" applyProtection="1">
      <alignment horizontal="left" vertical="center"/>
      <protection hidden="1" locked="0"/>
    </xf>
    <xf numFmtId="0" fontId="6" fillId="0" borderId="15" xfId="0" applyFont="1" applyBorder="1" applyAlignment="1" applyProtection="1">
      <alignment horizontal="left" vertical="center"/>
      <protection hidden="1" locked="0"/>
    </xf>
    <xf numFmtId="0" fontId="6" fillId="0" borderId="14" xfId="0" applyFont="1" applyBorder="1" applyAlignment="1" applyProtection="1">
      <alignment horizontal="left" vertical="center"/>
      <protection hidden="1" locked="0"/>
    </xf>
    <xf numFmtId="0" fontId="7" fillId="0" borderId="17" xfId="21" applyFont="1" applyBorder="1" applyAlignment="1" applyProtection="1">
      <alignment horizontal="distributed" vertical="center"/>
      <protection hidden="1" locked="0"/>
    </xf>
    <xf numFmtId="0" fontId="0" fillId="0" borderId="17" xfId="0" applyBorder="1" applyAlignment="1" applyProtection="1">
      <alignment horizontal="distributed" vertical="center"/>
      <protection hidden="1" locked="0"/>
    </xf>
    <xf numFmtId="0" fontId="0" fillId="0" borderId="15" xfId="0" applyBorder="1" applyAlignment="1" applyProtection="1">
      <alignment horizontal="distributed" vertical="center"/>
      <protection hidden="1" locked="0"/>
    </xf>
    <xf numFmtId="0" fontId="6" fillId="0" borderId="13" xfId="0" applyFont="1" applyBorder="1" applyAlignment="1" applyProtection="1">
      <alignment horizontal="distributed" vertical="center"/>
      <protection hidden="1" locked="0"/>
    </xf>
    <xf numFmtId="0" fontId="7" fillId="0" borderId="17" xfId="21" applyFont="1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15" xfId="0" applyBorder="1" applyAlignment="1" applyProtection="1">
      <alignment vertical="center"/>
      <protection hidden="1" locked="0"/>
    </xf>
    <xf numFmtId="0" fontId="7" fillId="0" borderId="0" xfId="21" applyFont="1" applyBorder="1" applyAlignment="1" applyProtection="1">
      <alignment horizontal="distributed" vertical="center"/>
      <protection hidden="1" locked="0"/>
    </xf>
    <xf numFmtId="0" fontId="0" fillId="0" borderId="0" xfId="0" applyBorder="1" applyAlignment="1" applyProtection="1">
      <alignment horizontal="distributed" vertical="center"/>
      <protection hidden="1" locked="0"/>
    </xf>
    <xf numFmtId="0" fontId="7" fillId="0" borderId="16" xfId="21" applyFont="1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0" fillId="0" borderId="2" xfId="0" applyBorder="1" applyAlignment="1" applyProtection="1">
      <alignment vertical="center"/>
      <protection hidden="1" locked="0"/>
    </xf>
    <xf numFmtId="0" fontId="0" fillId="0" borderId="3" xfId="0" applyBorder="1" applyAlignment="1" applyProtection="1">
      <alignment vertical="center"/>
      <protection hidden="1" locked="0"/>
    </xf>
    <xf numFmtId="0" fontId="7" fillId="0" borderId="4" xfId="21" applyFont="1" applyBorder="1" applyAlignment="1" applyProtection="1">
      <alignment horizontal="center" vertical="center"/>
      <protection hidden="1" locked="0"/>
    </xf>
    <xf numFmtId="0" fontId="0" fillId="0" borderId="5" xfId="0" applyBorder="1" applyAlignment="1" applyProtection="1">
      <alignment vertical="center"/>
      <protection hidden="1" locked="0"/>
    </xf>
    <xf numFmtId="0" fontId="0" fillId="0" borderId="30" xfId="0" applyBorder="1" applyAlignment="1" applyProtection="1">
      <alignment vertical="center"/>
      <protection hidden="1" locked="0"/>
    </xf>
    <xf numFmtId="0" fontId="7" fillId="0" borderId="53" xfId="21" applyFont="1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 vertical="center"/>
      <protection hidden="1" locked="0"/>
    </xf>
    <xf numFmtId="0" fontId="0" fillId="0" borderId="13" xfId="0" applyBorder="1" applyAlignment="1" applyProtection="1">
      <alignment vertical="center"/>
      <protection hidden="1" locked="0"/>
    </xf>
    <xf numFmtId="0" fontId="7" fillId="0" borderId="4" xfId="0" applyFont="1" applyBorder="1" applyAlignment="1" applyProtection="1">
      <alignment horizontal="center" vertical="center"/>
      <protection hidden="1" locked="0"/>
    </xf>
    <xf numFmtId="0" fontId="7" fillId="0" borderId="5" xfId="0" applyFont="1" applyBorder="1" applyAlignment="1" applyProtection="1">
      <alignment horizontal="center" vertical="center"/>
      <protection hidden="1" locked="0"/>
    </xf>
    <xf numFmtId="0" fontId="7" fillId="0" borderId="30" xfId="0" applyFont="1" applyBorder="1" applyAlignment="1" applyProtection="1">
      <alignment horizontal="center" vertical="center"/>
      <protection hidden="1" locked="0"/>
    </xf>
    <xf numFmtId="0" fontId="7" fillId="0" borderId="15" xfId="0" applyFont="1" applyBorder="1" applyAlignment="1" applyProtection="1">
      <alignment horizontal="center" vertical="center"/>
      <protection hidden="1" locked="0"/>
    </xf>
    <xf numFmtId="192" fontId="11" fillId="0" borderId="16" xfId="21" applyNumberFormat="1" applyFont="1" applyBorder="1" applyAlignment="1" applyProtection="1">
      <alignment horizontal="center" vertical="center"/>
      <protection hidden="1" locked="0"/>
    </xf>
    <xf numFmtId="192" fontId="11" fillId="0" borderId="17" xfId="0" applyNumberFormat="1" applyFont="1" applyBorder="1" applyAlignment="1" applyProtection="1">
      <alignment horizontal="center" vertical="center"/>
      <protection hidden="1" locked="0"/>
    </xf>
    <xf numFmtId="192" fontId="11" fillId="0" borderId="19" xfId="0" applyNumberFormat="1" applyFont="1" applyBorder="1" applyAlignment="1" applyProtection="1">
      <alignment horizontal="center" vertical="center"/>
      <protection hidden="1" locked="0"/>
    </xf>
    <xf numFmtId="192" fontId="11" fillId="0" borderId="2" xfId="0" applyNumberFormat="1" applyFont="1" applyBorder="1" applyAlignment="1" applyProtection="1">
      <alignment horizontal="center" vertical="center"/>
      <protection hidden="1" locked="0"/>
    </xf>
    <xf numFmtId="192" fontId="11" fillId="0" borderId="15" xfId="0" applyNumberFormat="1" applyFont="1" applyBorder="1" applyAlignment="1" applyProtection="1">
      <alignment horizontal="center" vertical="center"/>
      <protection hidden="1" locked="0"/>
    </xf>
    <xf numFmtId="192" fontId="11" fillId="0" borderId="3" xfId="0" applyNumberFormat="1" applyFont="1" applyBorder="1" applyAlignment="1" applyProtection="1">
      <alignment horizontal="center" vertical="center"/>
      <protection hidden="1" locked="0"/>
    </xf>
    <xf numFmtId="192" fontId="11" fillId="0" borderId="17" xfId="21" applyNumberFormat="1" applyFont="1" applyBorder="1" applyAlignment="1" applyProtection="1">
      <alignment horizontal="center" vertical="center"/>
      <protection hidden="1" locked="0"/>
    </xf>
    <xf numFmtId="192" fontId="11" fillId="0" borderId="19" xfId="21" applyNumberFormat="1" applyFont="1" applyBorder="1" applyAlignment="1" applyProtection="1">
      <alignment horizontal="center" vertical="center"/>
      <protection hidden="1" locked="0"/>
    </xf>
    <xf numFmtId="192" fontId="11" fillId="0" borderId="15" xfId="21" applyNumberFormat="1" applyFont="1" applyBorder="1" applyAlignment="1" applyProtection="1">
      <alignment horizontal="center" vertical="center"/>
      <protection hidden="1" locked="0"/>
    </xf>
    <xf numFmtId="192" fontId="11" fillId="0" borderId="3" xfId="21" applyNumberFormat="1" applyFont="1" applyBorder="1" applyAlignment="1" applyProtection="1">
      <alignment horizontal="center" vertical="center"/>
      <protection hidden="1" locked="0"/>
    </xf>
    <xf numFmtId="0" fontId="7" fillId="0" borderId="16" xfId="21" applyFont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7" fillId="0" borderId="19" xfId="21" applyFont="1" applyBorder="1" applyAlignment="1" applyProtection="1">
      <alignment horizontal="center" vertical="center"/>
      <protection hidden="1" locked="0"/>
    </xf>
    <xf numFmtId="0" fontId="7" fillId="0" borderId="2" xfId="21" applyFont="1" applyBorder="1" applyAlignment="1" applyProtection="1">
      <alignment horizontal="center" vertical="center"/>
      <protection hidden="1" locked="0"/>
    </xf>
    <xf numFmtId="0" fontId="7" fillId="0" borderId="15" xfId="21" applyFont="1" applyBorder="1" applyAlignment="1" applyProtection="1">
      <alignment horizontal="center" vertical="center"/>
      <protection hidden="1" locked="0"/>
    </xf>
    <xf numFmtId="0" fontId="7" fillId="0" borderId="3" xfId="21" applyFont="1" applyBorder="1" applyAlignment="1" applyProtection="1">
      <alignment horizontal="center" vertical="center"/>
      <protection hidden="1" locked="0"/>
    </xf>
    <xf numFmtId="0" fontId="7" fillId="0" borderId="1" xfId="21" applyFont="1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horizontal="center" vertical="center"/>
      <protection hidden="1" locked="0"/>
    </xf>
    <xf numFmtId="192" fontId="11" fillId="0" borderId="17" xfId="0" applyNumberFormat="1" applyFont="1" applyBorder="1" applyAlignment="1" applyProtection="1">
      <alignment vertical="center"/>
      <protection hidden="1" locked="0"/>
    </xf>
    <xf numFmtId="192" fontId="11" fillId="0" borderId="19" xfId="0" applyNumberFormat="1" applyFont="1" applyBorder="1" applyAlignment="1" applyProtection="1">
      <alignment vertical="center"/>
      <protection hidden="1" locked="0"/>
    </xf>
    <xf numFmtId="192" fontId="11" fillId="0" borderId="2" xfId="0" applyNumberFormat="1" applyFont="1" applyBorder="1" applyAlignment="1" applyProtection="1">
      <alignment vertical="center"/>
      <protection hidden="1" locked="0"/>
    </xf>
    <xf numFmtId="192" fontId="11" fillId="0" borderId="15" xfId="0" applyNumberFormat="1" applyFont="1" applyBorder="1" applyAlignment="1" applyProtection="1">
      <alignment vertical="center"/>
      <protection hidden="1" locked="0"/>
    </xf>
    <xf numFmtId="192" fontId="11" fillId="0" borderId="3" xfId="0" applyNumberFormat="1" applyFont="1" applyBorder="1" applyAlignment="1" applyProtection="1">
      <alignment vertical="center"/>
      <protection hidden="1" locked="0"/>
    </xf>
    <xf numFmtId="199" fontId="11" fillId="0" borderId="16" xfId="21" applyNumberFormat="1" applyFont="1" applyBorder="1" applyAlignment="1" applyProtection="1">
      <alignment horizontal="center" vertical="center"/>
      <protection hidden="1" locked="0"/>
    </xf>
    <xf numFmtId="199" fontId="11" fillId="0" borderId="17" xfId="21" applyNumberFormat="1" applyFont="1" applyBorder="1" applyAlignment="1" applyProtection="1">
      <alignment horizontal="center" vertical="center"/>
      <protection hidden="1" locked="0"/>
    </xf>
    <xf numFmtId="199" fontId="11" fillId="0" borderId="19" xfId="21" applyNumberFormat="1" applyFont="1" applyBorder="1" applyAlignment="1" applyProtection="1">
      <alignment horizontal="center" vertical="center"/>
      <protection hidden="1" locked="0"/>
    </xf>
    <xf numFmtId="0" fontId="7" fillId="0" borderId="0" xfId="21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176" fontId="11" fillId="0" borderId="17" xfId="21" applyNumberFormat="1" applyFont="1" applyBorder="1" applyAlignment="1" applyProtection="1">
      <alignment horizontal="center" vertical="center"/>
      <protection hidden="1" locked="0"/>
    </xf>
    <xf numFmtId="176" fontId="11" fillId="0" borderId="19" xfId="21" applyNumberFormat="1" applyFont="1" applyBorder="1" applyAlignment="1" applyProtection="1">
      <alignment horizontal="center" vertical="center"/>
      <protection hidden="1" locked="0"/>
    </xf>
    <xf numFmtId="176" fontId="11" fillId="0" borderId="15" xfId="21" applyNumberFormat="1" applyFont="1" applyBorder="1" applyAlignment="1" applyProtection="1">
      <alignment horizontal="center" vertical="center"/>
      <protection hidden="1" locked="0"/>
    </xf>
    <xf numFmtId="176" fontId="11" fillId="0" borderId="3" xfId="21" applyNumberFormat="1" applyFont="1" applyBorder="1" applyAlignment="1" applyProtection="1">
      <alignment horizontal="center" vertical="center"/>
      <protection hidden="1" locked="0"/>
    </xf>
    <xf numFmtId="191" fontId="11" fillId="0" borderId="17" xfId="21" applyNumberFormat="1" applyFont="1" applyBorder="1" applyAlignment="1" applyProtection="1">
      <alignment horizontal="center" vertical="center"/>
      <protection hidden="1" locked="0"/>
    </xf>
    <xf numFmtId="191" fontId="11" fillId="0" borderId="19" xfId="21" applyNumberFormat="1" applyFont="1" applyBorder="1" applyAlignment="1" applyProtection="1">
      <alignment horizontal="center" vertical="center"/>
      <protection hidden="1" locked="0"/>
    </xf>
    <xf numFmtId="191" fontId="11" fillId="0" borderId="15" xfId="21" applyNumberFormat="1" applyFont="1" applyBorder="1" applyAlignment="1" applyProtection="1">
      <alignment horizontal="center" vertical="center"/>
      <protection hidden="1" locked="0"/>
    </xf>
    <xf numFmtId="191" fontId="11" fillId="0" borderId="3" xfId="21" applyNumberFormat="1" applyFont="1" applyBorder="1" applyAlignment="1" applyProtection="1">
      <alignment horizontal="center" vertical="center"/>
      <protection hidden="1" locked="0"/>
    </xf>
    <xf numFmtId="0" fontId="7" fillId="0" borderId="1" xfId="21" applyFont="1" applyAlignment="1" applyProtection="1">
      <alignment horizontal="center" vertical="center"/>
      <protection hidden="1" locked="0"/>
    </xf>
    <xf numFmtId="0" fontId="0" fillId="0" borderId="29" xfId="0" applyAlignment="1" applyProtection="1">
      <alignment horizontal="center" vertical="center"/>
      <protection hidden="1" locked="0"/>
    </xf>
    <xf numFmtId="0" fontId="0" fillId="0" borderId="1" xfId="0" applyAlignment="1" applyProtection="1">
      <alignment horizontal="center" vertical="center"/>
      <protection hidden="1" locked="0"/>
    </xf>
    <xf numFmtId="0" fontId="8" fillId="0" borderId="16" xfId="21" applyFont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 horizontal="center"/>
      <protection hidden="1" locked="0"/>
    </xf>
    <xf numFmtId="0" fontId="7" fillId="0" borderId="16" xfId="21" applyFont="1" applyBorder="1" applyAlignment="1" applyProtection="1">
      <alignment horizontal="center" vertical="top"/>
      <protection hidden="1" locked="0"/>
    </xf>
    <xf numFmtId="0" fontId="7" fillId="0" borderId="17" xfId="21" applyFont="1" applyBorder="1" applyAlignment="1" applyProtection="1">
      <alignment horizontal="center" vertical="top"/>
      <protection hidden="1" locked="0"/>
    </xf>
    <xf numFmtId="0" fontId="7" fillId="0" borderId="19" xfId="21" applyFont="1" applyBorder="1" applyAlignment="1" applyProtection="1">
      <alignment horizontal="center" vertical="top"/>
      <protection hidden="1" locked="0"/>
    </xf>
    <xf numFmtId="0" fontId="8" fillId="0" borderId="2" xfId="21" applyFont="1" applyBorder="1" applyAlignment="1" applyProtection="1">
      <alignment horizontal="center" vertical="center"/>
      <protection hidden="1" locked="0"/>
    </xf>
    <xf numFmtId="0" fontId="8" fillId="0" borderId="15" xfId="21" applyFont="1" applyBorder="1" applyAlignment="1" applyProtection="1">
      <alignment horizontal="center" vertical="center"/>
      <protection hidden="1" locked="0"/>
    </xf>
    <xf numFmtId="0" fontId="8" fillId="0" borderId="3" xfId="21" applyFont="1" applyBorder="1" applyAlignment="1" applyProtection="1">
      <alignment horizontal="center" vertical="center"/>
      <protection hidden="1" locked="0"/>
    </xf>
    <xf numFmtId="0" fontId="7" fillId="0" borderId="17" xfId="21" applyFont="1" applyBorder="1" applyAlignment="1" applyProtection="1">
      <alignment vertical="top"/>
      <protection hidden="1" locked="0"/>
    </xf>
    <xf numFmtId="176" fontId="7" fillId="0" borderId="57" xfId="21" applyNumberFormat="1" applyFont="1" applyBorder="1" applyAlignment="1" applyProtection="1">
      <alignment vertical="top"/>
      <protection hidden="1" locked="0"/>
    </xf>
    <xf numFmtId="176" fontId="7" fillId="0" borderId="48" xfId="21" applyNumberFormat="1" applyFont="1" applyBorder="1" applyAlignment="1" applyProtection="1">
      <alignment vertical="top"/>
      <protection hidden="1" locked="0"/>
    </xf>
    <xf numFmtId="0" fontId="15" fillId="0" borderId="0" xfId="21" applyFont="1" applyAlignment="1" applyProtection="1">
      <alignment horizontal="center" vertical="center"/>
      <protection hidden="1" locked="0"/>
    </xf>
    <xf numFmtId="0" fontId="15" fillId="0" borderId="0" xfId="21" applyFont="1" applyAlignment="1" applyProtection="1">
      <alignment vertical="center"/>
      <protection hidden="1" locked="0"/>
    </xf>
    <xf numFmtId="187" fontId="7" fillId="0" borderId="57" xfId="21" applyNumberFormat="1" applyFont="1" applyBorder="1" applyAlignment="1" applyProtection="1">
      <alignment vertical="top"/>
      <protection hidden="1" locked="0"/>
    </xf>
    <xf numFmtId="187" fontId="7" fillId="0" borderId="48" xfId="21" applyNumberFormat="1" applyFont="1" applyBorder="1" applyAlignment="1" applyProtection="1">
      <alignment vertical="top"/>
      <protection hidden="1" locked="0"/>
    </xf>
    <xf numFmtId="188" fontId="7" fillId="0" borderId="57" xfId="21" applyNumberFormat="1" applyFont="1" applyBorder="1" applyAlignment="1" applyProtection="1">
      <alignment vertical="top"/>
      <protection hidden="1" locked="0"/>
    </xf>
    <xf numFmtId="188" fontId="7" fillId="0" borderId="48" xfId="21" applyNumberFormat="1" applyFont="1" applyBorder="1" applyAlignment="1" applyProtection="1">
      <alignment vertical="top"/>
      <protection hidden="1" locked="0"/>
    </xf>
    <xf numFmtId="0" fontId="7" fillId="0" borderId="19" xfId="21" applyFont="1" applyBorder="1" applyAlignment="1" applyProtection="1">
      <alignment vertical="top"/>
      <protection hidden="1" locked="0"/>
    </xf>
    <xf numFmtId="0" fontId="8" fillId="0" borderId="15" xfId="21" applyFont="1" applyBorder="1" applyAlignment="1" applyProtection="1">
      <alignment vertical="center"/>
      <protection hidden="1" locked="0"/>
    </xf>
    <xf numFmtId="0" fontId="8" fillId="0" borderId="3" xfId="21" applyFont="1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horizontal="center" vertical="top"/>
      <protection hidden="1" locked="0"/>
    </xf>
    <xf numFmtId="0" fontId="0" fillId="0" borderId="17" xfId="0" applyBorder="1" applyAlignment="1" applyProtection="1">
      <alignment vertical="top"/>
      <protection hidden="1" locked="0"/>
    </xf>
    <xf numFmtId="0" fontId="0" fillId="0" borderId="19" xfId="0" applyBorder="1" applyAlignment="1" applyProtection="1">
      <alignment vertical="top"/>
      <protection hidden="1" locked="0"/>
    </xf>
    <xf numFmtId="0" fontId="7" fillId="0" borderId="16" xfId="21" applyFont="1" applyBorder="1" applyAlignment="1" applyProtection="1">
      <alignment vertical="center"/>
      <protection hidden="1" locked="0"/>
    </xf>
    <xf numFmtId="0" fontId="7" fillId="0" borderId="2" xfId="21" applyFont="1" applyBorder="1" applyAlignment="1" applyProtection="1">
      <alignment vertical="center"/>
      <protection hidden="1" locked="0"/>
    </xf>
    <xf numFmtId="199" fontId="0" fillId="0" borderId="15" xfId="0" applyNumberFormat="1" applyBorder="1" applyAlignment="1" applyProtection="1">
      <alignment horizontal="center" vertical="center"/>
      <protection hidden="1" locked="0"/>
    </xf>
    <xf numFmtId="199" fontId="12" fillId="2" borderId="17" xfId="21" applyNumberFormat="1" applyFont="1" applyFill="1" applyBorder="1" applyAlignment="1" applyProtection="1">
      <alignment horizontal="center" vertical="center"/>
      <protection/>
    </xf>
    <xf numFmtId="199" fontId="0" fillId="2" borderId="15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7" xfId="21" applyBorder="1" applyAlignment="1" applyProtection="1">
      <alignment vertical="center"/>
      <protection hidden="1" locked="0"/>
    </xf>
    <xf numFmtId="0" fontId="7" fillId="0" borderId="0" xfId="21" applyFont="1" applyBorder="1" applyAlignment="1" applyProtection="1">
      <alignment horizontal="left" vertical="center"/>
      <protection hidden="1" locked="0"/>
    </xf>
    <xf numFmtId="189" fontId="7" fillId="0" borderId="17" xfId="21" applyNumberFormat="1" applyFont="1" applyBorder="1" applyAlignment="1" applyProtection="1">
      <alignment horizontal="center" vertical="center"/>
      <protection hidden="1" locked="0"/>
    </xf>
    <xf numFmtId="189" fontId="7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7" fillId="0" borderId="10" xfId="21" applyFont="1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32" xfId="0" applyBorder="1" applyAlignment="1" applyProtection="1">
      <alignment vertical="center"/>
      <protection hidden="1" locked="0"/>
    </xf>
    <xf numFmtId="0" fontId="7" fillId="0" borderId="5" xfId="21" applyFont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7" fillId="0" borderId="5" xfId="0" applyFont="1" applyBorder="1" applyAlignment="1" applyProtection="1">
      <alignment vertical="center"/>
      <protection hidden="1" locked="0"/>
    </xf>
    <xf numFmtId="0" fontId="7" fillId="0" borderId="13" xfId="0" applyFont="1" applyBorder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horizontal="distributed" vertical="center"/>
      <protection hidden="1" locked="0"/>
    </xf>
    <xf numFmtId="0" fontId="7" fillId="0" borderId="15" xfId="0" applyFont="1" applyBorder="1" applyAlignment="1" applyProtection="1">
      <alignment horizontal="distributed" vertical="center"/>
      <protection hidden="1" locked="0"/>
    </xf>
    <xf numFmtId="0" fontId="7" fillId="0" borderId="17" xfId="0" applyFont="1" applyBorder="1" applyAlignment="1" applyProtection="1">
      <alignment horizontal="distributed" vertical="center"/>
      <protection hidden="1" locked="0"/>
    </xf>
    <xf numFmtId="0" fontId="7" fillId="0" borderId="58" xfId="21" applyFont="1" applyBorder="1" applyAlignment="1" applyProtection="1">
      <alignment horizontal="center" vertical="center"/>
      <protection hidden="1" locked="0"/>
    </xf>
    <xf numFmtId="0" fontId="7" fillId="0" borderId="7" xfId="21" applyFont="1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7" fillId="3" borderId="54" xfId="21" applyFont="1" applyFill="1" applyBorder="1" applyAlignment="1" applyProtection="1">
      <alignment horizontal="center" vertical="center"/>
      <protection hidden="1" locked="0"/>
    </xf>
    <xf numFmtId="0" fontId="0" fillId="3" borderId="22" xfId="0" applyFill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vertical="center"/>
      <protection hidden="1" locked="0"/>
    </xf>
    <xf numFmtId="0" fontId="7" fillId="0" borderId="15" xfId="0" applyFont="1" applyBorder="1" applyAlignment="1" applyProtection="1">
      <alignment vertical="center"/>
      <protection hidden="1" locked="0"/>
    </xf>
    <xf numFmtId="0" fontId="7" fillId="4" borderId="53" xfId="21" applyFont="1" applyFill="1" applyBorder="1" applyAlignment="1" applyProtection="1">
      <alignment horizontal="center" vertical="center"/>
      <protection hidden="1" locked="0"/>
    </xf>
    <xf numFmtId="0" fontId="7" fillId="4" borderId="19" xfId="0" applyFont="1" applyFill="1" applyBorder="1" applyAlignment="1" applyProtection="1">
      <alignment horizontal="center" vertical="center"/>
      <protection hidden="1" locked="0"/>
    </xf>
    <xf numFmtId="0" fontId="7" fillId="4" borderId="30" xfId="0" applyFont="1" applyFill="1" applyBorder="1" applyAlignment="1" applyProtection="1">
      <alignment horizontal="center" vertical="center"/>
      <protection hidden="1" locked="0"/>
    </xf>
    <xf numFmtId="0" fontId="7" fillId="4" borderId="3" xfId="0" applyFont="1" applyFill="1" applyBorder="1" applyAlignment="1" applyProtection="1">
      <alignment horizontal="center" vertical="center"/>
      <protection hidden="1" locked="0"/>
    </xf>
    <xf numFmtId="0" fontId="7" fillId="0" borderId="8" xfId="21" applyFont="1" applyBorder="1" applyAlignment="1" applyProtection="1">
      <alignment horizontal="right" vertical="center"/>
      <protection hidden="1" locked="0"/>
    </xf>
    <xf numFmtId="0" fontId="0" fillId="0" borderId="8" xfId="0" applyBorder="1" applyAlignment="1" applyProtection="1">
      <alignment horizontal="right" vertical="center"/>
      <protection hidden="1" locked="0"/>
    </xf>
    <xf numFmtId="0" fontId="8" fillId="0" borderId="16" xfId="21" applyFont="1" applyBorder="1" applyAlignment="1" applyProtection="1">
      <alignment horizontal="left" vertical="center"/>
      <protection hidden="1" locked="0"/>
    </xf>
    <xf numFmtId="0" fontId="8" fillId="0" borderId="19" xfId="0" applyFont="1" applyBorder="1" applyAlignment="1" applyProtection="1">
      <alignment horizontal="left" vertical="center"/>
      <protection hidden="1" locked="0"/>
    </xf>
    <xf numFmtId="0" fontId="7" fillId="0" borderId="16" xfId="21" applyFont="1" applyFill="1" applyBorder="1" applyAlignment="1" applyProtection="1">
      <alignment/>
      <protection hidden="1" locked="0"/>
    </xf>
    <xf numFmtId="0" fontId="5" fillId="0" borderId="2" xfId="21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7" fillId="0" borderId="17" xfId="21" applyFont="1" applyBorder="1" applyAlignment="1" applyProtection="1">
      <alignment vertical="center"/>
      <protection hidden="1" locked="0"/>
    </xf>
    <xf numFmtId="0" fontId="7" fillId="0" borderId="10" xfId="21" applyFont="1" applyBorder="1" applyAlignment="1" applyProtection="1">
      <alignment horizontal="left" vertical="center"/>
      <protection hidden="1" locked="0"/>
    </xf>
    <xf numFmtId="0" fontId="0" fillId="0" borderId="5" xfId="0" applyBorder="1" applyAlignment="1" applyProtection="1">
      <alignment horizontal="left"/>
      <protection hidden="1" locked="0"/>
    </xf>
    <xf numFmtId="0" fontId="0" fillId="0" borderId="2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5" fillId="0" borderId="16" xfId="21" applyFont="1" applyBorder="1" applyAlignment="1" applyProtection="1">
      <alignment/>
      <protection hidden="1" locked="0"/>
    </xf>
    <xf numFmtId="0" fontId="7" fillId="0" borderId="2" xfId="21" applyFont="1" applyFill="1" applyBorder="1" applyAlignment="1" applyProtection="1">
      <alignment/>
      <protection hidden="1" locked="0"/>
    </xf>
    <xf numFmtId="182" fontId="12" fillId="2" borderId="17" xfId="21" applyNumberFormat="1" applyFont="1" applyFill="1" applyBorder="1" applyAlignment="1" applyProtection="1">
      <alignment horizontal="center" vertical="center"/>
      <protection/>
    </xf>
    <xf numFmtId="182" fontId="0" fillId="2" borderId="15" xfId="0" applyNumberFormat="1" applyFill="1" applyBorder="1" applyAlignment="1" applyProtection="1">
      <alignment vertical="center"/>
      <protection/>
    </xf>
    <xf numFmtId="202" fontId="7" fillId="0" borderId="17" xfId="21" applyNumberFormat="1" applyFont="1" applyBorder="1" applyAlignment="1" applyProtection="1">
      <alignment horizontal="center" vertical="center"/>
      <protection hidden="1" locked="0"/>
    </xf>
    <xf numFmtId="202" fontId="0" fillId="0" borderId="15" xfId="0" applyNumberFormat="1" applyBorder="1" applyAlignment="1" applyProtection="1">
      <alignment horizontal="center" vertical="center"/>
      <protection hidden="1" locked="0"/>
    </xf>
    <xf numFmtId="0" fontId="7" fillId="0" borderId="2" xfId="21" applyFont="1" applyBorder="1" applyAlignment="1" applyProtection="1">
      <alignment/>
      <protection hidden="1" locked="0"/>
    </xf>
    <xf numFmtId="0" fontId="11" fillId="0" borderId="19" xfId="0" applyFont="1" applyBorder="1" applyAlignment="1" applyProtection="1">
      <alignment horizontal="center" vertical="center"/>
      <protection hidden="1" locked="0"/>
    </xf>
    <xf numFmtId="0" fontId="11" fillId="0" borderId="3" xfId="0" applyFont="1" applyBorder="1" applyAlignment="1" applyProtection="1">
      <alignment horizontal="center" vertical="center"/>
      <protection hidden="1" locked="0"/>
    </xf>
    <xf numFmtId="0" fontId="7" fillId="0" borderId="17" xfId="21" applyFont="1" applyBorder="1" applyAlignment="1" applyProtection="1">
      <alignment/>
      <protection hidden="1" locked="0"/>
    </xf>
    <xf numFmtId="0" fontId="7" fillId="0" borderId="19" xfId="21" applyFont="1" applyBorder="1" applyAlignment="1" applyProtection="1">
      <alignment/>
      <protection hidden="1" locked="0"/>
    </xf>
    <xf numFmtId="0" fontId="7" fillId="0" borderId="17" xfId="21" applyFont="1" applyBorder="1" applyAlignment="1" applyProtection="1">
      <alignment horizontal="center"/>
      <protection hidden="1" locked="0"/>
    </xf>
    <xf numFmtId="0" fontId="7" fillId="0" borderId="19" xfId="21" applyFont="1" applyBorder="1" applyAlignment="1" applyProtection="1">
      <alignment horizontal="center"/>
      <protection hidden="1" locked="0"/>
    </xf>
    <xf numFmtId="0" fontId="8" fillId="0" borderId="16" xfId="21" applyFon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7" fillId="0" borderId="15" xfId="21" applyFont="1" applyBorder="1" applyAlignment="1" applyProtection="1">
      <alignment horizontal="distributed" vertical="center"/>
      <protection hidden="1" locked="0"/>
    </xf>
    <xf numFmtId="49" fontId="7" fillId="0" borderId="17" xfId="0" applyNumberFormat="1" applyFont="1" applyFill="1" applyBorder="1" applyAlignment="1" applyProtection="1">
      <alignment horizontal="distributed" vertical="center"/>
      <protection hidden="1" locked="0"/>
    </xf>
    <xf numFmtId="49" fontId="7" fillId="0" borderId="17" xfId="0" applyNumberFormat="1" applyFont="1" applyBorder="1" applyAlignment="1" applyProtection="1">
      <alignment horizontal="distributed" vertical="center"/>
      <protection hidden="1" locked="0"/>
    </xf>
    <xf numFmtId="49" fontId="7" fillId="0" borderId="13" xfId="0" applyNumberFormat="1" applyFont="1" applyBorder="1" applyAlignment="1" applyProtection="1">
      <alignment horizontal="distributed" vertical="center"/>
      <protection hidden="1" locked="0"/>
    </xf>
    <xf numFmtId="0" fontId="7" fillId="0" borderId="53" xfId="0" applyFont="1" applyFill="1" applyBorder="1" applyAlignment="1" applyProtection="1">
      <alignment horizontal="center" vertical="center"/>
      <protection hidden="1" locked="0"/>
    </xf>
    <xf numFmtId="0" fontId="7" fillId="0" borderId="19" xfId="0" applyFont="1" applyBorder="1" applyAlignment="1" applyProtection="1">
      <alignment horizontal="center" vertical="center"/>
      <protection hidden="1" locked="0"/>
    </xf>
    <xf numFmtId="0" fontId="7" fillId="0" borderId="32" xfId="0" applyFont="1" applyBorder="1" applyAlignment="1" applyProtection="1">
      <alignment horizontal="center" vertical="center"/>
      <protection hidden="1" locked="0"/>
    </xf>
    <xf numFmtId="0" fontId="7" fillId="0" borderId="54" xfId="0" applyFont="1" applyFill="1" applyBorder="1" applyAlignment="1" applyProtection="1">
      <alignment horizontal="center" vertical="center"/>
      <protection hidden="1" locked="0"/>
    </xf>
    <xf numFmtId="0" fontId="7" fillId="0" borderId="27" xfId="0" applyFont="1" applyBorder="1" applyAlignment="1" applyProtection="1">
      <alignment/>
      <protection hidden="1" locked="0"/>
    </xf>
    <xf numFmtId="0" fontId="7" fillId="0" borderId="55" xfId="21" applyFont="1" applyBorder="1" applyAlignment="1" applyProtection="1">
      <alignment vertical="center"/>
      <protection hidden="1" locked="0"/>
    </xf>
    <xf numFmtId="0" fontId="0" fillId="0" borderId="55" xfId="21" applyBorder="1" applyAlignment="1" applyProtection="1">
      <alignment vertical="center"/>
      <protection hidden="1" locked="0"/>
    </xf>
    <xf numFmtId="0" fontId="13" fillId="0" borderId="0" xfId="21" applyFont="1" applyBorder="1" applyAlignment="1" applyProtection="1">
      <alignment horizontal="center" vertical="center"/>
      <protection hidden="1" locked="0"/>
    </xf>
    <xf numFmtId="0" fontId="15" fillId="0" borderId="0" xfId="21" applyFont="1" applyBorder="1" applyAlignment="1" applyProtection="1">
      <alignment horizontal="center" vertical="center"/>
      <protection hidden="1" locked="0"/>
    </xf>
    <xf numFmtId="0" fontId="15" fillId="0" borderId="0" xfId="21" applyFont="1" applyAlignment="1">
      <alignment horizontal="center" vertical="center"/>
      <protection/>
    </xf>
    <xf numFmtId="0" fontId="0" fillId="0" borderId="17" xfId="0" applyBorder="1" applyAlignment="1" applyProtection="1">
      <alignment horizontal="center" vertical="top"/>
      <protection hidden="1" locked="0"/>
    </xf>
    <xf numFmtId="0" fontId="7" fillId="0" borderId="16" xfId="21" applyFont="1" applyBorder="1" applyAlignment="1" applyProtection="1">
      <alignment horizontal="left" vertical="center"/>
      <protection hidden="1" locked="0"/>
    </xf>
    <xf numFmtId="0" fontId="7" fillId="0" borderId="17" xfId="0" applyFont="1" applyBorder="1" applyAlignment="1" applyProtection="1">
      <alignment horizontal="left" vertical="center"/>
      <protection hidden="1" locked="0"/>
    </xf>
    <xf numFmtId="0" fontId="7" fillId="0" borderId="2" xfId="0" applyFont="1" applyBorder="1" applyAlignment="1" applyProtection="1">
      <alignment horizontal="left" vertical="center"/>
      <protection hidden="1" locked="0"/>
    </xf>
    <xf numFmtId="0" fontId="7" fillId="0" borderId="15" xfId="0" applyFont="1" applyBorder="1" applyAlignment="1" applyProtection="1">
      <alignment horizontal="left" vertical="center"/>
      <protection hidden="1" locked="0"/>
    </xf>
    <xf numFmtId="0" fontId="0" fillId="0" borderId="17" xfId="0" applyBorder="1" applyAlignment="1" applyProtection="1">
      <alignment horizontal="left"/>
      <protection hidden="1" locked="0"/>
    </xf>
    <xf numFmtId="200" fontId="7" fillId="0" borderId="53" xfId="21" applyNumberFormat="1" applyFont="1" applyBorder="1" applyAlignment="1" applyProtection="1">
      <alignment horizontal="center" vertical="center"/>
      <protection hidden="1" locked="0"/>
    </xf>
    <xf numFmtId="0" fontId="6" fillId="0" borderId="5" xfId="21" applyFont="1" applyBorder="1" applyAlignment="1" applyProtection="1">
      <alignment horizontal="distributed" vertical="center"/>
      <protection hidden="1" locked="0"/>
    </xf>
    <xf numFmtId="180" fontId="7" fillId="0" borderId="16" xfId="21" applyNumberFormat="1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5" xfId="0" applyBorder="1" applyAlignment="1" applyProtection="1">
      <alignment horizontal="center" vertical="center"/>
      <protection hidden="1" locked="0"/>
    </xf>
    <xf numFmtId="0" fontId="6" fillId="0" borderId="5" xfId="21" applyFont="1" applyBorder="1" applyAlignment="1" applyProtection="1">
      <alignment horizontal="left" vertical="center"/>
      <protection hidden="1" locked="0"/>
    </xf>
    <xf numFmtId="0" fontId="6" fillId="0" borderId="5" xfId="0" applyFont="1" applyBorder="1" applyAlignment="1" applyProtection="1">
      <alignment horizontal="left" vertical="center"/>
      <protection hidden="1" locked="0"/>
    </xf>
    <xf numFmtId="0" fontId="6" fillId="0" borderId="6" xfId="0" applyFont="1" applyBorder="1" applyAlignment="1" applyProtection="1">
      <alignment horizontal="left" vertical="center"/>
      <protection hidden="1" locked="0"/>
    </xf>
    <xf numFmtId="0" fontId="6" fillId="0" borderId="59" xfId="21" applyFont="1" applyBorder="1" applyAlignment="1" applyProtection="1">
      <alignment horizontal="center" vertical="center"/>
      <protection hidden="1" locked="0"/>
    </xf>
    <xf numFmtId="0" fontId="6" fillId="0" borderId="60" xfId="0" applyFont="1" applyBorder="1" applyAlignment="1" applyProtection="1">
      <alignment horizontal="center" vertical="center"/>
      <protection hidden="1" locked="0"/>
    </xf>
    <xf numFmtId="0" fontId="7" fillId="0" borderId="61" xfId="21" applyFont="1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 locked="0"/>
    </xf>
    <xf numFmtId="0" fontId="15" fillId="0" borderId="0" xfId="21" applyFont="1" applyAlignment="1" applyProtection="1">
      <alignment/>
      <protection hidden="1" locked="0"/>
    </xf>
    <xf numFmtId="0" fontId="15" fillId="0" borderId="0" xfId="0" applyFont="1" applyAlignment="1">
      <alignment/>
    </xf>
    <xf numFmtId="0" fontId="18" fillId="0" borderId="0" xfId="21" applyFont="1" applyAlignment="1" quotePrefix="1">
      <alignment textRotation="180"/>
      <protection/>
    </xf>
    <xf numFmtId="0" fontId="18" fillId="0" borderId="0" xfId="21" applyFont="1" applyAlignment="1">
      <alignment textRotation="180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6" fillId="0" borderId="8" xfId="0" applyFont="1" applyBorder="1" applyAlignment="1" quotePrefix="1">
      <alignment textRotation="180"/>
    </xf>
    <xf numFmtId="0" fontId="6" fillId="0" borderId="8" xfId="0" applyFont="1" applyBorder="1" applyAlignment="1">
      <alignment textRotation="180"/>
    </xf>
    <xf numFmtId="0" fontId="0" fillId="0" borderId="0" xfId="0" applyBorder="1" applyAlignment="1">
      <alignment/>
    </xf>
    <xf numFmtId="0" fontId="8" fillId="0" borderId="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201" fontId="8" fillId="0" borderId="9" xfId="0" applyNumberFormat="1" applyFont="1" applyBorder="1" applyAlignment="1">
      <alignment horizontal="center" vertical="center"/>
    </xf>
    <xf numFmtId="201" fontId="8" fillId="0" borderId="4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01" fontId="8" fillId="0" borderId="2" xfId="0" applyNumberFormat="1" applyFont="1" applyBorder="1" applyAlignment="1">
      <alignment horizontal="center" vertical="center"/>
    </xf>
    <xf numFmtId="201" fontId="8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準書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50</xdr:row>
      <xdr:rowOff>57150</xdr:rowOff>
    </xdr:from>
    <xdr:to>
      <xdr:col>15</xdr:col>
      <xdr:colOff>342900</xdr:colOff>
      <xdr:row>50</xdr:row>
      <xdr:rowOff>142875</xdr:rowOff>
    </xdr:to>
    <xdr:sp>
      <xdr:nvSpPr>
        <xdr:cNvPr id="1" name="AutoShape 59"/>
        <xdr:cNvSpPr>
          <a:spLocks/>
        </xdr:cNvSpPr>
      </xdr:nvSpPr>
      <xdr:spPr>
        <a:xfrm>
          <a:off x="7858125" y="7800975"/>
          <a:ext cx="180975" cy="85725"/>
        </a:xfrm>
        <a:custGeom>
          <a:pathLst>
            <a:path h="9" w="15">
              <a:moveTo>
                <a:pt x="3" y="1"/>
              </a:moveTo>
              <a:lnTo>
                <a:pt x="0" y="4"/>
              </a:lnTo>
              <a:lnTo>
                <a:pt x="0" y="8"/>
              </a:lnTo>
              <a:lnTo>
                <a:pt x="1" y="9"/>
              </a:lnTo>
              <a:lnTo>
                <a:pt x="11" y="9"/>
              </a:lnTo>
              <a:lnTo>
                <a:pt x="14" y="6"/>
              </a:lnTo>
              <a:lnTo>
                <a:pt x="15" y="5"/>
              </a:lnTo>
              <a:lnTo>
                <a:pt x="15" y="0"/>
              </a:lnTo>
              <a:lnTo>
                <a:pt x="12" y="0"/>
              </a:lnTo>
              <a:lnTo>
                <a:pt x="11" y="2"/>
              </a:lnTo>
              <a:lnTo>
                <a:pt x="3" y="2"/>
              </a:lnTo>
              <a:lnTo>
                <a:pt x="3" y="1"/>
              </a:lnTo>
            </a:path>
          </a:pathLst>
        </a:custGeom>
        <a:solidFill>
          <a:srgbClr val="96969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76200</xdr:rowOff>
    </xdr:from>
    <xdr:to>
      <xdr:col>15</xdr:col>
      <xdr:colOff>342900</xdr:colOff>
      <xdr:row>50</xdr:row>
      <xdr:rowOff>133350</xdr:rowOff>
    </xdr:to>
    <xdr:sp>
      <xdr:nvSpPr>
        <xdr:cNvPr id="2" name="AutoShape 58"/>
        <xdr:cNvSpPr>
          <a:spLocks/>
        </xdr:cNvSpPr>
      </xdr:nvSpPr>
      <xdr:spPr>
        <a:xfrm>
          <a:off x="7858125" y="7820025"/>
          <a:ext cx="180975" cy="57150"/>
        </a:xfrm>
        <a:custGeom>
          <a:pathLst>
            <a:path h="6" w="15">
              <a:moveTo>
                <a:pt x="0" y="4"/>
              </a:moveTo>
              <a:lnTo>
                <a:pt x="0" y="6"/>
              </a:lnTo>
              <a:lnTo>
                <a:pt x="11" y="6"/>
              </a:lnTo>
              <a:lnTo>
                <a:pt x="15" y="2"/>
              </a:lnTo>
              <a:lnTo>
                <a:pt x="15" y="0"/>
              </a:lnTo>
              <a:lnTo>
                <a:pt x="11" y="4"/>
              </a:lnTo>
              <a:lnTo>
                <a:pt x="0" y="4"/>
              </a:lnTo>
            </a:path>
          </a:pathLst>
        </a:custGeom>
        <a:solidFill>
          <a:srgbClr val="E2E2E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123825</xdr:colOff>
      <xdr:row>49</xdr:row>
      <xdr:rowOff>19050</xdr:rowOff>
    </xdr:from>
    <xdr:to>
      <xdr:col>75</xdr:col>
      <xdr:colOff>57150</xdr:colOff>
      <xdr:row>49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36271200" y="7610475"/>
          <a:ext cx="1866900" cy="114300"/>
        </a:xfrm>
        <a:custGeom>
          <a:pathLst>
            <a:path h="12" w="142">
              <a:moveTo>
                <a:pt x="0" y="11"/>
              </a:moveTo>
              <a:lnTo>
                <a:pt x="1" y="9"/>
              </a:lnTo>
              <a:lnTo>
                <a:pt x="3" y="12"/>
              </a:lnTo>
              <a:lnTo>
                <a:pt x="7" y="0"/>
              </a:lnTo>
              <a:lnTo>
                <a:pt x="142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847725</xdr:colOff>
      <xdr:row>19</xdr:row>
      <xdr:rowOff>142875</xdr:rowOff>
    </xdr:from>
    <xdr:to>
      <xdr:col>5</xdr:col>
      <xdr:colOff>847725</xdr:colOff>
      <xdr:row>27</xdr:row>
      <xdr:rowOff>142875</xdr:rowOff>
    </xdr:to>
    <xdr:sp>
      <xdr:nvSpPr>
        <xdr:cNvPr id="4" name="Line 2"/>
        <xdr:cNvSpPr>
          <a:spLocks/>
        </xdr:cNvSpPr>
      </xdr:nvSpPr>
      <xdr:spPr>
        <a:xfrm>
          <a:off x="4448175" y="3162300"/>
          <a:ext cx="0" cy="1219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16</xdr:row>
      <xdr:rowOff>28575</xdr:rowOff>
    </xdr:from>
    <xdr:to>
      <xdr:col>4</xdr:col>
      <xdr:colOff>276225</xdr:colOff>
      <xdr:row>16</xdr:row>
      <xdr:rowOff>28575</xdr:rowOff>
    </xdr:to>
    <xdr:sp>
      <xdr:nvSpPr>
        <xdr:cNvPr id="5" name="Line 33"/>
        <xdr:cNvSpPr>
          <a:spLocks/>
        </xdr:cNvSpPr>
      </xdr:nvSpPr>
      <xdr:spPr>
        <a:xfrm>
          <a:off x="1952625" y="259080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228600</xdr:colOff>
      <xdr:row>50</xdr:row>
      <xdr:rowOff>19050</xdr:rowOff>
    </xdr:from>
    <xdr:to>
      <xdr:col>15</xdr:col>
      <xdr:colOff>323850</xdr:colOff>
      <xdr:row>50</xdr:row>
      <xdr:rowOff>19050</xdr:rowOff>
    </xdr:to>
    <xdr:sp>
      <xdr:nvSpPr>
        <xdr:cNvPr id="6" name="Line 34"/>
        <xdr:cNvSpPr>
          <a:spLocks/>
        </xdr:cNvSpPr>
      </xdr:nvSpPr>
      <xdr:spPr>
        <a:xfrm>
          <a:off x="7924800" y="77628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200025</xdr:colOff>
      <xdr:row>50</xdr:row>
      <xdr:rowOff>19050</xdr:rowOff>
    </xdr:from>
    <xdr:to>
      <xdr:col>15</xdr:col>
      <xdr:colOff>228600</xdr:colOff>
      <xdr:row>50</xdr:row>
      <xdr:rowOff>76200</xdr:rowOff>
    </xdr:to>
    <xdr:sp>
      <xdr:nvSpPr>
        <xdr:cNvPr id="7" name="Line 35"/>
        <xdr:cNvSpPr>
          <a:spLocks/>
        </xdr:cNvSpPr>
      </xdr:nvSpPr>
      <xdr:spPr>
        <a:xfrm flipH="1">
          <a:off x="7896225" y="7762875"/>
          <a:ext cx="190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19050</xdr:rowOff>
    </xdr:from>
    <xdr:to>
      <xdr:col>15</xdr:col>
      <xdr:colOff>323850</xdr:colOff>
      <xdr:row>50</xdr:row>
      <xdr:rowOff>76200</xdr:rowOff>
    </xdr:to>
    <xdr:sp>
      <xdr:nvSpPr>
        <xdr:cNvPr id="8" name="Line 36"/>
        <xdr:cNvSpPr>
          <a:spLocks/>
        </xdr:cNvSpPr>
      </xdr:nvSpPr>
      <xdr:spPr>
        <a:xfrm flipH="1">
          <a:off x="7991475" y="7762875"/>
          <a:ext cx="190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209550</xdr:colOff>
      <xdr:row>50</xdr:row>
      <xdr:rowOff>76200</xdr:rowOff>
    </xdr:from>
    <xdr:to>
      <xdr:col>15</xdr:col>
      <xdr:colOff>304800</xdr:colOff>
      <xdr:row>50</xdr:row>
      <xdr:rowOff>76200</xdr:rowOff>
    </xdr:to>
    <xdr:sp>
      <xdr:nvSpPr>
        <xdr:cNvPr id="9" name="Line 37"/>
        <xdr:cNvSpPr>
          <a:spLocks/>
        </xdr:cNvSpPr>
      </xdr:nvSpPr>
      <xdr:spPr>
        <a:xfrm>
          <a:off x="7905750" y="78200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50</xdr:row>
      <xdr:rowOff>38100</xdr:rowOff>
    </xdr:from>
    <xdr:to>
      <xdr:col>15</xdr:col>
      <xdr:colOff>285750</xdr:colOff>
      <xdr:row>50</xdr:row>
      <xdr:rowOff>38100</xdr:rowOff>
    </xdr:to>
    <xdr:sp>
      <xdr:nvSpPr>
        <xdr:cNvPr id="10" name="Line 38"/>
        <xdr:cNvSpPr>
          <a:spLocks/>
        </xdr:cNvSpPr>
      </xdr:nvSpPr>
      <xdr:spPr>
        <a:xfrm>
          <a:off x="7934325" y="7781925"/>
          <a:ext cx="4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50</xdr:row>
      <xdr:rowOff>57150</xdr:rowOff>
    </xdr:from>
    <xdr:to>
      <xdr:col>15</xdr:col>
      <xdr:colOff>285750</xdr:colOff>
      <xdr:row>50</xdr:row>
      <xdr:rowOff>57150</xdr:rowOff>
    </xdr:to>
    <xdr:sp>
      <xdr:nvSpPr>
        <xdr:cNvPr id="11" name="Line 39"/>
        <xdr:cNvSpPr>
          <a:spLocks/>
        </xdr:cNvSpPr>
      </xdr:nvSpPr>
      <xdr:spPr>
        <a:xfrm>
          <a:off x="7934325" y="7800975"/>
          <a:ext cx="4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57150</xdr:rowOff>
    </xdr:from>
    <xdr:to>
      <xdr:col>15</xdr:col>
      <xdr:colOff>342900</xdr:colOff>
      <xdr:row>50</xdr:row>
      <xdr:rowOff>95250</xdr:rowOff>
    </xdr:to>
    <xdr:sp>
      <xdr:nvSpPr>
        <xdr:cNvPr id="12" name="Line 42"/>
        <xdr:cNvSpPr>
          <a:spLocks/>
        </xdr:cNvSpPr>
      </xdr:nvSpPr>
      <xdr:spPr>
        <a:xfrm flipH="1">
          <a:off x="7991475" y="780097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57150</xdr:rowOff>
    </xdr:from>
    <xdr:to>
      <xdr:col>15</xdr:col>
      <xdr:colOff>219075</xdr:colOff>
      <xdr:row>50</xdr:row>
      <xdr:rowOff>95250</xdr:rowOff>
    </xdr:to>
    <xdr:sp>
      <xdr:nvSpPr>
        <xdr:cNvPr id="13" name="Line 43"/>
        <xdr:cNvSpPr>
          <a:spLocks/>
        </xdr:cNvSpPr>
      </xdr:nvSpPr>
      <xdr:spPr>
        <a:xfrm flipH="1">
          <a:off x="7858125" y="780097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95250</xdr:rowOff>
    </xdr:from>
    <xdr:to>
      <xdr:col>15</xdr:col>
      <xdr:colOff>295275</xdr:colOff>
      <xdr:row>50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7858125" y="7839075"/>
          <a:ext cx="13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95250</xdr:rowOff>
    </xdr:from>
    <xdr:to>
      <xdr:col>15</xdr:col>
      <xdr:colOff>295275</xdr:colOff>
      <xdr:row>50</xdr:row>
      <xdr:rowOff>133350</xdr:rowOff>
    </xdr:to>
    <xdr:sp>
      <xdr:nvSpPr>
        <xdr:cNvPr id="15" name="Line 45"/>
        <xdr:cNvSpPr>
          <a:spLocks/>
        </xdr:cNvSpPr>
      </xdr:nvSpPr>
      <xdr:spPr>
        <a:xfrm>
          <a:off x="7991475" y="7839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76200</xdr:rowOff>
    </xdr:from>
    <xdr:to>
      <xdr:col>15</xdr:col>
      <xdr:colOff>342900</xdr:colOff>
      <xdr:row>50</xdr:row>
      <xdr:rowOff>114300</xdr:rowOff>
    </xdr:to>
    <xdr:sp>
      <xdr:nvSpPr>
        <xdr:cNvPr id="16" name="Line 46"/>
        <xdr:cNvSpPr>
          <a:spLocks/>
        </xdr:cNvSpPr>
      </xdr:nvSpPr>
      <xdr:spPr>
        <a:xfrm flipH="1">
          <a:off x="7991475" y="782002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342900</xdr:colOff>
      <xdr:row>50</xdr:row>
      <xdr:rowOff>57150</xdr:rowOff>
    </xdr:from>
    <xdr:to>
      <xdr:col>15</xdr:col>
      <xdr:colOff>342900</xdr:colOff>
      <xdr:row>50</xdr:row>
      <xdr:rowOff>95250</xdr:rowOff>
    </xdr:to>
    <xdr:sp>
      <xdr:nvSpPr>
        <xdr:cNvPr id="17" name="Line 47"/>
        <xdr:cNvSpPr>
          <a:spLocks/>
        </xdr:cNvSpPr>
      </xdr:nvSpPr>
      <xdr:spPr>
        <a:xfrm>
          <a:off x="8039100" y="78009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114300</xdr:rowOff>
    </xdr:from>
    <xdr:to>
      <xdr:col>15</xdr:col>
      <xdr:colOff>295275</xdr:colOff>
      <xdr:row>50</xdr:row>
      <xdr:rowOff>114300</xdr:rowOff>
    </xdr:to>
    <xdr:sp>
      <xdr:nvSpPr>
        <xdr:cNvPr id="18" name="Line 48"/>
        <xdr:cNvSpPr>
          <a:spLocks/>
        </xdr:cNvSpPr>
      </xdr:nvSpPr>
      <xdr:spPr>
        <a:xfrm>
          <a:off x="7858125" y="7858125"/>
          <a:ext cx="13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95250</xdr:rowOff>
    </xdr:from>
    <xdr:to>
      <xdr:col>15</xdr:col>
      <xdr:colOff>161925</xdr:colOff>
      <xdr:row>50</xdr:row>
      <xdr:rowOff>133350</xdr:rowOff>
    </xdr:to>
    <xdr:sp>
      <xdr:nvSpPr>
        <xdr:cNvPr id="19" name="Line 49"/>
        <xdr:cNvSpPr>
          <a:spLocks/>
        </xdr:cNvSpPr>
      </xdr:nvSpPr>
      <xdr:spPr>
        <a:xfrm>
          <a:off x="7858125" y="7839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133350</xdr:rowOff>
    </xdr:from>
    <xdr:to>
      <xdr:col>15</xdr:col>
      <xdr:colOff>295275</xdr:colOff>
      <xdr:row>50</xdr:row>
      <xdr:rowOff>133350</xdr:rowOff>
    </xdr:to>
    <xdr:sp>
      <xdr:nvSpPr>
        <xdr:cNvPr id="20" name="Line 50"/>
        <xdr:cNvSpPr>
          <a:spLocks/>
        </xdr:cNvSpPr>
      </xdr:nvSpPr>
      <xdr:spPr>
        <a:xfrm>
          <a:off x="7858125" y="7877175"/>
          <a:ext cx="13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95250</xdr:rowOff>
    </xdr:from>
    <xdr:to>
      <xdr:col>15</xdr:col>
      <xdr:colOff>342900</xdr:colOff>
      <xdr:row>50</xdr:row>
      <xdr:rowOff>133350</xdr:rowOff>
    </xdr:to>
    <xdr:sp>
      <xdr:nvSpPr>
        <xdr:cNvPr id="21" name="Line 51"/>
        <xdr:cNvSpPr>
          <a:spLocks/>
        </xdr:cNvSpPr>
      </xdr:nvSpPr>
      <xdr:spPr>
        <a:xfrm flipH="1">
          <a:off x="7991475" y="783907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133350</xdr:rowOff>
    </xdr:from>
    <xdr:to>
      <xdr:col>15</xdr:col>
      <xdr:colOff>180975</xdr:colOff>
      <xdr:row>50</xdr:row>
      <xdr:rowOff>142875</xdr:rowOff>
    </xdr:to>
    <xdr:sp>
      <xdr:nvSpPr>
        <xdr:cNvPr id="22" name="Line 52"/>
        <xdr:cNvSpPr>
          <a:spLocks/>
        </xdr:cNvSpPr>
      </xdr:nvSpPr>
      <xdr:spPr>
        <a:xfrm>
          <a:off x="7858125" y="7877175"/>
          <a:ext cx="95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285750</xdr:colOff>
      <xdr:row>50</xdr:row>
      <xdr:rowOff>133350</xdr:rowOff>
    </xdr:from>
    <xdr:to>
      <xdr:col>15</xdr:col>
      <xdr:colOff>295275</xdr:colOff>
      <xdr:row>50</xdr:row>
      <xdr:rowOff>142875</xdr:rowOff>
    </xdr:to>
    <xdr:sp>
      <xdr:nvSpPr>
        <xdr:cNvPr id="23" name="Line 54"/>
        <xdr:cNvSpPr>
          <a:spLocks/>
        </xdr:cNvSpPr>
      </xdr:nvSpPr>
      <xdr:spPr>
        <a:xfrm flipH="1">
          <a:off x="7981950" y="7877175"/>
          <a:ext cx="95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50</xdr:row>
      <xdr:rowOff>142875</xdr:rowOff>
    </xdr:from>
    <xdr:to>
      <xdr:col>15</xdr:col>
      <xdr:colOff>295275</xdr:colOff>
      <xdr:row>50</xdr:row>
      <xdr:rowOff>142875</xdr:rowOff>
    </xdr:to>
    <xdr:sp>
      <xdr:nvSpPr>
        <xdr:cNvPr id="24" name="Line 55"/>
        <xdr:cNvSpPr>
          <a:spLocks/>
        </xdr:cNvSpPr>
      </xdr:nvSpPr>
      <xdr:spPr>
        <a:xfrm>
          <a:off x="7877175" y="7886700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333375</xdr:colOff>
      <xdr:row>50</xdr:row>
      <xdr:rowOff>95250</xdr:rowOff>
    </xdr:from>
    <xdr:to>
      <xdr:col>15</xdr:col>
      <xdr:colOff>342900</xdr:colOff>
      <xdr:row>50</xdr:row>
      <xdr:rowOff>114300</xdr:rowOff>
    </xdr:to>
    <xdr:sp>
      <xdr:nvSpPr>
        <xdr:cNvPr id="25" name="Line 56"/>
        <xdr:cNvSpPr>
          <a:spLocks/>
        </xdr:cNvSpPr>
      </xdr:nvSpPr>
      <xdr:spPr>
        <a:xfrm flipH="1">
          <a:off x="8029575" y="7839075"/>
          <a:ext cx="952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114300</xdr:rowOff>
    </xdr:from>
    <xdr:to>
      <xdr:col>15</xdr:col>
      <xdr:colOff>333375</xdr:colOff>
      <xdr:row>50</xdr:row>
      <xdr:rowOff>142875</xdr:rowOff>
    </xdr:to>
    <xdr:sp>
      <xdr:nvSpPr>
        <xdr:cNvPr id="26" name="Line 57"/>
        <xdr:cNvSpPr>
          <a:spLocks/>
        </xdr:cNvSpPr>
      </xdr:nvSpPr>
      <xdr:spPr>
        <a:xfrm flipH="1">
          <a:off x="7991475" y="7858125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200025</xdr:colOff>
      <xdr:row>28</xdr:row>
      <xdr:rowOff>0</xdr:rowOff>
    </xdr:to>
    <xdr:sp>
      <xdr:nvSpPr>
        <xdr:cNvPr id="27" name="Line 61"/>
        <xdr:cNvSpPr>
          <a:spLocks/>
        </xdr:cNvSpPr>
      </xdr:nvSpPr>
      <xdr:spPr>
        <a:xfrm>
          <a:off x="11439525" y="3171825"/>
          <a:ext cx="0" cy="1219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</xdr:row>
      <xdr:rowOff>0</xdr:rowOff>
    </xdr:from>
    <xdr:to>
      <xdr:col>29</xdr:col>
      <xdr:colOff>95250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307300" y="6762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733425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20935950" y="29622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29</xdr:col>
      <xdr:colOff>161925</xdr:colOff>
      <xdr:row>36</xdr:row>
      <xdr:rowOff>0</xdr:rowOff>
    </xdr:to>
    <xdr:sp>
      <xdr:nvSpPr>
        <xdr:cNvPr id="3" name="Line 4"/>
        <xdr:cNvSpPr>
          <a:spLocks/>
        </xdr:cNvSpPr>
      </xdr:nvSpPr>
      <xdr:spPr>
        <a:xfrm>
          <a:off x="20307300" y="5248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809625</xdr:colOff>
      <xdr:row>20</xdr:row>
      <xdr:rowOff>0</xdr:rowOff>
    </xdr:from>
    <xdr:to>
      <xdr:col>40</xdr:col>
      <xdr:colOff>523875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30222825" y="29622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0</xdr:rowOff>
    </xdr:from>
    <xdr:to>
      <xdr:col>60</xdr:col>
      <xdr:colOff>342900</xdr:colOff>
      <xdr:row>14</xdr:row>
      <xdr:rowOff>0</xdr:rowOff>
    </xdr:to>
    <xdr:sp>
      <xdr:nvSpPr>
        <xdr:cNvPr id="5" name="Line 8"/>
        <xdr:cNvSpPr>
          <a:spLocks/>
        </xdr:cNvSpPr>
      </xdr:nvSpPr>
      <xdr:spPr>
        <a:xfrm>
          <a:off x="47186850" y="21050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10</xdr:row>
      <xdr:rowOff>0</xdr:rowOff>
    </xdr:from>
    <xdr:to>
      <xdr:col>80</xdr:col>
      <xdr:colOff>514350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64236600" y="1533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514350</xdr:colOff>
      <xdr:row>41</xdr:row>
      <xdr:rowOff>0</xdr:rowOff>
    </xdr:to>
    <xdr:sp>
      <xdr:nvSpPr>
        <xdr:cNvPr id="7" name="Line 10"/>
        <xdr:cNvSpPr>
          <a:spLocks/>
        </xdr:cNvSpPr>
      </xdr:nvSpPr>
      <xdr:spPr>
        <a:xfrm>
          <a:off x="58407300" y="5962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43</xdr:row>
      <xdr:rowOff>0</xdr:rowOff>
    </xdr:from>
    <xdr:to>
      <xdr:col>90</xdr:col>
      <xdr:colOff>514350</xdr:colOff>
      <xdr:row>43</xdr:row>
      <xdr:rowOff>0</xdr:rowOff>
    </xdr:to>
    <xdr:sp>
      <xdr:nvSpPr>
        <xdr:cNvPr id="8" name="Line 11"/>
        <xdr:cNvSpPr>
          <a:spLocks/>
        </xdr:cNvSpPr>
      </xdr:nvSpPr>
      <xdr:spPr>
        <a:xfrm>
          <a:off x="72047100" y="6248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7</xdr:row>
      <xdr:rowOff>0</xdr:rowOff>
    </xdr:from>
    <xdr:to>
      <xdr:col>97</xdr:col>
      <xdr:colOff>514350</xdr:colOff>
      <xdr:row>7</xdr:row>
      <xdr:rowOff>0</xdr:rowOff>
    </xdr:to>
    <xdr:sp>
      <xdr:nvSpPr>
        <xdr:cNvPr id="9" name="Line 12"/>
        <xdr:cNvSpPr>
          <a:spLocks/>
        </xdr:cNvSpPr>
      </xdr:nvSpPr>
      <xdr:spPr>
        <a:xfrm>
          <a:off x="77876400" y="11049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41</xdr:row>
      <xdr:rowOff>0</xdr:rowOff>
    </xdr:from>
    <xdr:to>
      <xdr:col>107</xdr:col>
      <xdr:colOff>514350</xdr:colOff>
      <xdr:row>41</xdr:row>
      <xdr:rowOff>0</xdr:rowOff>
    </xdr:to>
    <xdr:sp>
      <xdr:nvSpPr>
        <xdr:cNvPr id="10" name="Line 13"/>
        <xdr:cNvSpPr>
          <a:spLocks/>
        </xdr:cNvSpPr>
      </xdr:nvSpPr>
      <xdr:spPr>
        <a:xfrm>
          <a:off x="85686900" y="5962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8</xdr:row>
      <xdr:rowOff>0</xdr:rowOff>
    </xdr:from>
    <xdr:to>
      <xdr:col>114</xdr:col>
      <xdr:colOff>514350</xdr:colOff>
      <xdr:row>8</xdr:row>
      <xdr:rowOff>0</xdr:rowOff>
    </xdr:to>
    <xdr:sp>
      <xdr:nvSpPr>
        <xdr:cNvPr id="11" name="Line 17"/>
        <xdr:cNvSpPr>
          <a:spLocks/>
        </xdr:cNvSpPr>
      </xdr:nvSpPr>
      <xdr:spPr>
        <a:xfrm>
          <a:off x="91516200" y="1247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123</xdr:col>
      <xdr:colOff>0</xdr:colOff>
      <xdr:row>41</xdr:row>
      <xdr:rowOff>0</xdr:rowOff>
    </xdr:from>
    <xdr:to>
      <xdr:col>124</xdr:col>
      <xdr:colOff>514350</xdr:colOff>
      <xdr:row>41</xdr:row>
      <xdr:rowOff>0</xdr:rowOff>
    </xdr:to>
    <xdr:sp>
      <xdr:nvSpPr>
        <xdr:cNvPr id="12" name="Line 18"/>
        <xdr:cNvSpPr>
          <a:spLocks/>
        </xdr:cNvSpPr>
      </xdr:nvSpPr>
      <xdr:spPr>
        <a:xfrm>
          <a:off x="99326700" y="5962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130</xdr:col>
      <xdr:colOff>0</xdr:colOff>
      <xdr:row>10</xdr:row>
      <xdr:rowOff>0</xdr:rowOff>
    </xdr:from>
    <xdr:to>
      <xdr:col>131</xdr:col>
      <xdr:colOff>514350</xdr:colOff>
      <xdr:row>10</xdr:row>
      <xdr:rowOff>0</xdr:rowOff>
    </xdr:to>
    <xdr:sp>
      <xdr:nvSpPr>
        <xdr:cNvPr id="13" name="Line 19"/>
        <xdr:cNvSpPr>
          <a:spLocks/>
        </xdr:cNvSpPr>
      </xdr:nvSpPr>
      <xdr:spPr>
        <a:xfrm>
          <a:off x="105156000" y="1533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17</xdr:col>
      <xdr:colOff>628650</xdr:colOff>
      <xdr:row>8</xdr:row>
      <xdr:rowOff>133350</xdr:rowOff>
    </xdr:from>
    <xdr:to>
      <xdr:col>21</xdr:col>
      <xdr:colOff>180975</xdr:colOff>
      <xdr:row>16</xdr:row>
      <xdr:rowOff>76200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1381125"/>
          <a:ext cx="2400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26</xdr:row>
      <xdr:rowOff>19050</xdr:rowOff>
    </xdr:from>
    <xdr:to>
      <xdr:col>21</xdr:col>
      <xdr:colOff>161925</xdr:colOff>
      <xdr:row>32</xdr:row>
      <xdr:rowOff>76200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97025" y="3838575"/>
          <a:ext cx="2352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638175</xdr:colOff>
      <xdr:row>41</xdr:row>
      <xdr:rowOff>28575</xdr:rowOff>
    </xdr:from>
    <xdr:to>
      <xdr:col>21</xdr:col>
      <xdr:colOff>190500</xdr:colOff>
      <xdr:row>48</xdr:row>
      <xdr:rowOff>19050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77975" y="5991225"/>
          <a:ext cx="2400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6</xdr:row>
      <xdr:rowOff>123825</xdr:rowOff>
    </xdr:from>
    <xdr:to>
      <xdr:col>39</xdr:col>
      <xdr:colOff>190500</xdr:colOff>
      <xdr:row>16</xdr:row>
      <xdr:rowOff>85725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89175" y="1085850"/>
          <a:ext cx="2733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161925</xdr:colOff>
      <xdr:row>7</xdr:row>
      <xdr:rowOff>0</xdr:rowOff>
    </xdr:from>
    <xdr:to>
      <xdr:col>55</xdr:col>
      <xdr:colOff>142875</xdr:colOff>
      <xdr:row>16</xdr:row>
      <xdr:rowOff>123825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76575" y="1104900"/>
          <a:ext cx="3257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476250</xdr:colOff>
      <xdr:row>4</xdr:row>
      <xdr:rowOff>9525</xdr:rowOff>
    </xdr:from>
    <xdr:to>
      <xdr:col>71</xdr:col>
      <xdr:colOff>714375</xdr:colOff>
      <xdr:row>40</xdr:row>
      <xdr:rowOff>104775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168800" y="685800"/>
          <a:ext cx="3133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85725</xdr:colOff>
      <xdr:row>3</xdr:row>
      <xdr:rowOff>133350</xdr:rowOff>
    </xdr:from>
    <xdr:to>
      <xdr:col>88</xdr:col>
      <xdr:colOff>809625</xdr:colOff>
      <xdr:row>40</xdr:row>
      <xdr:rowOff>133350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18075" y="666750"/>
          <a:ext cx="361950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371475</xdr:colOff>
      <xdr:row>3</xdr:row>
      <xdr:rowOff>123825</xdr:rowOff>
    </xdr:from>
    <xdr:to>
      <xdr:col>105</xdr:col>
      <xdr:colOff>685800</xdr:colOff>
      <xdr:row>40</xdr:row>
      <xdr:rowOff>104775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343625" y="657225"/>
          <a:ext cx="3209925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28575</xdr:colOff>
      <xdr:row>3</xdr:row>
      <xdr:rowOff>133350</xdr:rowOff>
    </xdr:from>
    <xdr:to>
      <xdr:col>123</xdr:col>
      <xdr:colOff>47625</xdr:colOff>
      <xdr:row>40</xdr:row>
      <xdr:rowOff>57150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640525" y="666750"/>
          <a:ext cx="37338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zoomScale="70" zoomScaleNormal="70" workbookViewId="0" topLeftCell="A1">
      <selection activeCell="C15" sqref="C15"/>
    </sheetView>
  </sheetViews>
  <sheetFormatPr defaultColWidth="8.796875" defaultRowHeight="14.25"/>
  <cols>
    <col min="1" max="1" width="10.59765625" style="0" customWidth="1"/>
    <col min="2" max="4" width="25.59765625" style="0" customWidth="1"/>
    <col min="5" max="6" width="15.59765625" style="0" customWidth="1"/>
  </cols>
  <sheetData>
    <row r="1" spans="1:7" ht="14.25" customHeight="1">
      <c r="A1" s="4"/>
      <c r="B1" s="4"/>
      <c r="C1" s="4"/>
      <c r="D1" s="4"/>
      <c r="E1" s="4"/>
      <c r="F1" s="4"/>
      <c r="G1" s="4"/>
    </row>
    <row r="2" spans="1:7" ht="14.25" customHeight="1">
      <c r="A2" s="9" t="s">
        <v>307</v>
      </c>
      <c r="B2" s="4"/>
      <c r="C2" s="4"/>
      <c r="D2" s="4"/>
      <c r="E2" s="4"/>
      <c r="F2" s="4"/>
      <c r="G2" s="4"/>
    </row>
    <row r="3" spans="1:7" ht="14.25" customHeight="1">
      <c r="A3" s="4"/>
      <c r="B3" s="4"/>
      <c r="C3" s="4"/>
      <c r="D3" s="4"/>
      <c r="E3" s="4"/>
      <c r="F3" s="4"/>
      <c r="G3" s="4"/>
    </row>
    <row r="4" spans="1:7" ht="14.25" customHeight="1">
      <c r="A4" s="10" t="s">
        <v>53</v>
      </c>
      <c r="B4" s="5"/>
      <c r="C4" s="5"/>
      <c r="D4" s="5"/>
      <c r="E4" s="4"/>
      <c r="F4" s="4"/>
      <c r="G4" s="4"/>
    </row>
    <row r="5" spans="1:7" ht="14.25" customHeight="1">
      <c r="A5" s="3" t="s">
        <v>52</v>
      </c>
      <c r="B5" s="3" t="s">
        <v>59</v>
      </c>
      <c r="C5" s="3" t="s">
        <v>54</v>
      </c>
      <c r="D5" s="3" t="s">
        <v>61</v>
      </c>
      <c r="E5" s="3" t="s">
        <v>56</v>
      </c>
      <c r="F5" s="3" t="s">
        <v>57</v>
      </c>
      <c r="G5" s="6"/>
    </row>
    <row r="6" spans="1:7" ht="14.25" customHeight="1">
      <c r="A6" s="3">
        <v>1</v>
      </c>
      <c r="B6" s="3" t="s">
        <v>58</v>
      </c>
      <c r="C6" s="3" t="s">
        <v>206</v>
      </c>
      <c r="D6" s="3" t="s">
        <v>207</v>
      </c>
      <c r="E6" s="8">
        <v>0.021</v>
      </c>
      <c r="F6" s="8">
        <v>0.016</v>
      </c>
      <c r="G6" s="6"/>
    </row>
    <row r="7" spans="1:7" ht="14.25" customHeight="1">
      <c r="A7" s="3">
        <f>A6+1</f>
        <v>2</v>
      </c>
      <c r="B7" s="3" t="s">
        <v>58</v>
      </c>
      <c r="C7" s="3" t="s">
        <v>206</v>
      </c>
      <c r="D7" s="3" t="s">
        <v>208</v>
      </c>
      <c r="E7" s="8">
        <v>0.021</v>
      </c>
      <c r="F7" s="8">
        <v>0.024</v>
      </c>
      <c r="G7" s="6"/>
    </row>
    <row r="8" spans="1:7" ht="14.25" customHeight="1">
      <c r="A8" s="3">
        <f>A7+1</f>
        <v>3</v>
      </c>
      <c r="B8" s="3" t="s">
        <v>58</v>
      </c>
      <c r="C8" s="3" t="s">
        <v>206</v>
      </c>
      <c r="D8" s="3" t="s">
        <v>209</v>
      </c>
      <c r="E8" s="8">
        <v>0.021</v>
      </c>
      <c r="F8" s="8">
        <v>0.032</v>
      </c>
      <c r="G8" s="6"/>
    </row>
    <row r="9" spans="1:7" ht="14.25" customHeight="1">
      <c r="A9" s="3">
        <f>A8+1</f>
        <v>4</v>
      </c>
      <c r="B9" s="3" t="s">
        <v>58</v>
      </c>
      <c r="C9" s="3" t="s">
        <v>206</v>
      </c>
      <c r="D9" s="3" t="s">
        <v>210</v>
      </c>
      <c r="E9" s="8">
        <v>0.021</v>
      </c>
      <c r="F9" s="8">
        <v>0.04</v>
      </c>
      <c r="G9" s="6"/>
    </row>
    <row r="10" spans="1:7" ht="14.25" customHeight="1">
      <c r="A10" s="3">
        <f>A9+1</f>
        <v>5</v>
      </c>
      <c r="B10" s="3" t="s">
        <v>58</v>
      </c>
      <c r="C10" s="3" t="s">
        <v>206</v>
      </c>
      <c r="D10" s="3" t="s">
        <v>211</v>
      </c>
      <c r="E10" s="8">
        <v>0.021</v>
      </c>
      <c r="F10" s="8">
        <v>0.048</v>
      </c>
      <c r="G10" s="6"/>
    </row>
    <row r="11" spans="1:7" ht="14.25" customHeight="1">
      <c r="A11" s="3"/>
      <c r="B11" s="7"/>
      <c r="C11" s="7"/>
      <c r="D11" s="7"/>
      <c r="E11" s="7"/>
      <c r="F11" s="7"/>
      <c r="G11" s="6"/>
    </row>
    <row r="12" spans="1:7" ht="14.25" customHeight="1">
      <c r="A12" s="10" t="s">
        <v>55</v>
      </c>
      <c r="B12" s="3"/>
      <c r="C12" s="3"/>
      <c r="D12" s="3"/>
      <c r="E12" s="6"/>
      <c r="F12" s="6"/>
      <c r="G12" s="6"/>
    </row>
    <row r="13" spans="1:7" ht="14.25" customHeight="1">
      <c r="A13" s="3" t="s">
        <v>52</v>
      </c>
      <c r="B13" s="3" t="s">
        <v>59</v>
      </c>
      <c r="C13" s="3" t="s">
        <v>54</v>
      </c>
      <c r="D13" s="3" t="s">
        <v>61</v>
      </c>
      <c r="E13" s="3" t="s">
        <v>56</v>
      </c>
      <c r="F13" s="3" t="s">
        <v>57</v>
      </c>
      <c r="G13" s="6"/>
    </row>
    <row r="14" spans="1:7" ht="14.25" customHeight="1">
      <c r="A14" s="3">
        <v>100</v>
      </c>
      <c r="B14" s="3" t="s">
        <v>55</v>
      </c>
      <c r="C14" s="3" t="s">
        <v>64</v>
      </c>
      <c r="D14" s="3" t="s">
        <v>63</v>
      </c>
      <c r="E14" s="8">
        <v>0.16</v>
      </c>
      <c r="F14" s="8">
        <v>0.019</v>
      </c>
      <c r="G14" s="6"/>
    </row>
    <row r="15" spans="1:7" ht="14.25" customHeight="1">
      <c r="A15" s="3">
        <f aca="true" t="shared" si="0" ref="A15:A46">A14+1</f>
        <v>101</v>
      </c>
      <c r="B15" s="3" t="s">
        <v>55</v>
      </c>
      <c r="C15" s="3" t="s">
        <v>64</v>
      </c>
      <c r="D15" s="3" t="s">
        <v>62</v>
      </c>
      <c r="E15" s="8">
        <v>0.173</v>
      </c>
      <c r="F15" s="8">
        <v>0.026</v>
      </c>
      <c r="G15" s="6"/>
    </row>
    <row r="16" spans="1:7" ht="14.25" customHeight="1">
      <c r="A16" s="3">
        <f t="shared" si="0"/>
        <v>102</v>
      </c>
      <c r="B16" s="3" t="s">
        <v>55</v>
      </c>
      <c r="C16" s="3" t="s">
        <v>64</v>
      </c>
      <c r="D16" s="3" t="s">
        <v>65</v>
      </c>
      <c r="E16" s="8">
        <v>0.187</v>
      </c>
      <c r="F16" s="8">
        <v>0.033</v>
      </c>
      <c r="G16" s="6"/>
    </row>
    <row r="17" spans="1:7" ht="14.25" customHeight="1">
      <c r="A17" s="3">
        <f t="shared" si="0"/>
        <v>103</v>
      </c>
      <c r="B17" s="3" t="s">
        <v>55</v>
      </c>
      <c r="C17" s="3" t="s">
        <v>64</v>
      </c>
      <c r="D17" s="3" t="s">
        <v>66</v>
      </c>
      <c r="E17" s="8">
        <v>0.201</v>
      </c>
      <c r="F17" s="8">
        <v>0.04</v>
      </c>
      <c r="G17" s="6"/>
    </row>
    <row r="18" spans="1:7" ht="14.25" customHeight="1">
      <c r="A18" s="3">
        <f t="shared" si="0"/>
        <v>104</v>
      </c>
      <c r="B18" s="3" t="s">
        <v>55</v>
      </c>
      <c r="C18" s="3" t="s">
        <v>64</v>
      </c>
      <c r="D18" s="3" t="s">
        <v>67</v>
      </c>
      <c r="E18" s="8">
        <v>0.205</v>
      </c>
      <c r="F18" s="8">
        <v>0.037</v>
      </c>
      <c r="G18" s="6"/>
    </row>
    <row r="19" spans="1:7" ht="14.25" customHeight="1">
      <c r="A19" s="3">
        <f t="shared" si="0"/>
        <v>105</v>
      </c>
      <c r="B19" s="3" t="s">
        <v>55</v>
      </c>
      <c r="C19" s="3" t="s">
        <v>64</v>
      </c>
      <c r="D19" s="3" t="s">
        <v>68</v>
      </c>
      <c r="E19" s="8">
        <v>0.219</v>
      </c>
      <c r="F19" s="8">
        <v>0.047</v>
      </c>
      <c r="G19" s="6"/>
    </row>
    <row r="20" spans="1:7" ht="14.25" customHeight="1">
      <c r="A20" s="3">
        <f t="shared" si="0"/>
        <v>106</v>
      </c>
      <c r="B20" s="3" t="s">
        <v>55</v>
      </c>
      <c r="C20" s="3" t="s">
        <v>64</v>
      </c>
      <c r="D20" s="3" t="s">
        <v>69</v>
      </c>
      <c r="E20" s="8">
        <v>0.232</v>
      </c>
      <c r="F20" s="8">
        <v>0.058</v>
      </c>
      <c r="G20" s="6"/>
    </row>
    <row r="21" spans="1:7" ht="14.25" customHeight="1">
      <c r="A21" s="3">
        <f t="shared" si="0"/>
        <v>107</v>
      </c>
      <c r="B21" s="3" t="s">
        <v>55</v>
      </c>
      <c r="C21" s="3" t="s">
        <v>64</v>
      </c>
      <c r="D21" s="3" t="s">
        <v>70</v>
      </c>
      <c r="E21" s="8">
        <v>0.246</v>
      </c>
      <c r="F21" s="8">
        <v>0.068</v>
      </c>
      <c r="G21" s="6"/>
    </row>
    <row r="22" spans="1:7" ht="14.25" customHeight="1">
      <c r="A22" s="3">
        <f t="shared" si="0"/>
        <v>108</v>
      </c>
      <c r="B22" s="3" t="s">
        <v>55</v>
      </c>
      <c r="C22" s="3" t="s">
        <v>72</v>
      </c>
      <c r="D22" s="3" t="s">
        <v>71</v>
      </c>
      <c r="E22" s="8">
        <v>0.25</v>
      </c>
      <c r="F22" s="8">
        <v>0.068</v>
      </c>
      <c r="G22" s="6"/>
    </row>
    <row r="23" spans="1:7" ht="14.25" customHeight="1">
      <c r="A23" s="3">
        <f t="shared" si="0"/>
        <v>109</v>
      </c>
      <c r="B23" s="3" t="s">
        <v>55</v>
      </c>
      <c r="C23" s="3" t="s">
        <v>72</v>
      </c>
      <c r="D23" s="3" t="s">
        <v>73</v>
      </c>
      <c r="E23" s="8">
        <v>0.264</v>
      </c>
      <c r="F23" s="8">
        <v>0.082</v>
      </c>
      <c r="G23" s="6"/>
    </row>
    <row r="24" spans="1:7" ht="14.25" customHeight="1">
      <c r="A24" s="3">
        <f t="shared" si="0"/>
        <v>110</v>
      </c>
      <c r="B24" s="3" t="s">
        <v>55</v>
      </c>
      <c r="C24" s="3" t="s">
        <v>72</v>
      </c>
      <c r="D24" s="3" t="s">
        <v>74</v>
      </c>
      <c r="E24" s="8">
        <v>0.277</v>
      </c>
      <c r="F24" s="8">
        <v>0.096</v>
      </c>
      <c r="G24" s="6"/>
    </row>
    <row r="25" spans="1:7" ht="14.25" customHeight="1">
      <c r="A25" s="3">
        <f t="shared" si="0"/>
        <v>111</v>
      </c>
      <c r="B25" s="3" t="s">
        <v>55</v>
      </c>
      <c r="C25" s="3" t="s">
        <v>72</v>
      </c>
      <c r="D25" s="3" t="s">
        <v>75</v>
      </c>
      <c r="E25" s="8">
        <v>0.291</v>
      </c>
      <c r="F25" s="8">
        <v>0.11</v>
      </c>
      <c r="G25" s="6"/>
    </row>
    <row r="26" spans="1:7" ht="14.25" customHeight="1">
      <c r="A26" s="3">
        <f t="shared" si="0"/>
        <v>112</v>
      </c>
      <c r="B26" s="3" t="s">
        <v>55</v>
      </c>
      <c r="C26" s="3" t="s">
        <v>76</v>
      </c>
      <c r="D26" s="3" t="s">
        <v>77</v>
      </c>
      <c r="E26" s="8">
        <v>0.282</v>
      </c>
      <c r="F26" s="8">
        <v>0.09</v>
      </c>
      <c r="G26" s="6"/>
    </row>
    <row r="27" spans="1:7" ht="14.25" customHeight="1">
      <c r="A27" s="3">
        <f t="shared" si="0"/>
        <v>113</v>
      </c>
      <c r="B27" s="3" t="s">
        <v>55</v>
      </c>
      <c r="C27" s="3" t="s">
        <v>76</v>
      </c>
      <c r="D27" s="3" t="s">
        <v>78</v>
      </c>
      <c r="E27" s="8">
        <v>0.295</v>
      </c>
      <c r="F27" s="8">
        <v>0.108</v>
      </c>
      <c r="G27" s="6"/>
    </row>
    <row r="28" spans="1:7" ht="14.25" customHeight="1">
      <c r="A28" s="3">
        <f t="shared" si="0"/>
        <v>114</v>
      </c>
      <c r="B28" s="3" t="s">
        <v>55</v>
      </c>
      <c r="C28" s="3" t="s">
        <v>76</v>
      </c>
      <c r="D28" s="3" t="s">
        <v>79</v>
      </c>
      <c r="E28" s="8">
        <v>0.309</v>
      </c>
      <c r="F28" s="8">
        <v>0.125</v>
      </c>
      <c r="G28" s="6"/>
    </row>
    <row r="29" spans="1:7" ht="14.25" customHeight="1">
      <c r="A29" s="3">
        <f t="shared" si="0"/>
        <v>115</v>
      </c>
      <c r="B29" s="3" t="s">
        <v>55</v>
      </c>
      <c r="C29" s="3" t="s">
        <v>76</v>
      </c>
      <c r="D29" s="3" t="s">
        <v>80</v>
      </c>
      <c r="E29" s="8">
        <v>0.323</v>
      </c>
      <c r="F29" s="8">
        <v>0.143</v>
      </c>
      <c r="G29" s="6"/>
    </row>
    <row r="30" spans="1:7" ht="14.25" customHeight="1">
      <c r="A30" s="3">
        <f t="shared" si="0"/>
        <v>116</v>
      </c>
      <c r="B30" s="3" t="s">
        <v>55</v>
      </c>
      <c r="C30" s="3" t="s">
        <v>76</v>
      </c>
      <c r="D30" s="3" t="s">
        <v>81</v>
      </c>
      <c r="E30" s="8">
        <v>0.336</v>
      </c>
      <c r="F30" s="8">
        <v>0.16</v>
      </c>
      <c r="G30" s="6"/>
    </row>
    <row r="31" spans="1:7" ht="14.25" customHeight="1">
      <c r="A31" s="3">
        <f t="shared" si="0"/>
        <v>117</v>
      </c>
      <c r="B31" s="3" t="s">
        <v>55</v>
      </c>
      <c r="C31" s="3" t="s">
        <v>76</v>
      </c>
      <c r="D31" s="3" t="s">
        <v>82</v>
      </c>
      <c r="E31" s="8">
        <v>0.35</v>
      </c>
      <c r="F31" s="8">
        <v>0.178</v>
      </c>
      <c r="G31" s="6"/>
    </row>
    <row r="32" spans="1:7" ht="14.25" customHeight="1">
      <c r="A32" s="3">
        <f t="shared" si="0"/>
        <v>118</v>
      </c>
      <c r="B32" s="3" t="s">
        <v>55</v>
      </c>
      <c r="C32" s="3" t="s">
        <v>76</v>
      </c>
      <c r="D32" s="3" t="s">
        <v>83</v>
      </c>
      <c r="E32" s="8">
        <v>0.327</v>
      </c>
      <c r="F32" s="8">
        <v>0.125</v>
      </c>
      <c r="G32" s="6"/>
    </row>
    <row r="33" spans="1:7" ht="14.25" customHeight="1">
      <c r="A33" s="3">
        <f t="shared" si="0"/>
        <v>119</v>
      </c>
      <c r="B33" s="3" t="s">
        <v>55</v>
      </c>
      <c r="C33" s="3" t="s">
        <v>76</v>
      </c>
      <c r="D33" s="3" t="s">
        <v>84</v>
      </c>
      <c r="E33" s="8">
        <v>0.341</v>
      </c>
      <c r="F33" s="8">
        <v>0.146</v>
      </c>
      <c r="G33" s="6"/>
    </row>
    <row r="34" spans="1:7" ht="14.25" customHeight="1">
      <c r="A34" s="3">
        <f t="shared" si="0"/>
        <v>120</v>
      </c>
      <c r="B34" s="3" t="s">
        <v>55</v>
      </c>
      <c r="C34" s="3" t="s">
        <v>76</v>
      </c>
      <c r="D34" s="3" t="s">
        <v>85</v>
      </c>
      <c r="E34" s="8">
        <v>0.354</v>
      </c>
      <c r="F34" s="8">
        <v>0.167</v>
      </c>
      <c r="G34" s="6"/>
    </row>
    <row r="35" spans="1:7" ht="14.25" customHeight="1">
      <c r="A35" s="3">
        <f t="shared" si="0"/>
        <v>121</v>
      </c>
      <c r="B35" s="3" t="s">
        <v>55</v>
      </c>
      <c r="C35" s="3" t="s">
        <v>76</v>
      </c>
      <c r="D35" s="3" t="s">
        <v>86</v>
      </c>
      <c r="E35" s="8">
        <v>0.368</v>
      </c>
      <c r="F35" s="8">
        <v>0.188</v>
      </c>
      <c r="G35" s="6"/>
    </row>
    <row r="36" spans="1:7" ht="14.25" customHeight="1">
      <c r="A36" s="3">
        <f t="shared" si="0"/>
        <v>122</v>
      </c>
      <c r="B36" s="3" t="s">
        <v>55</v>
      </c>
      <c r="C36" s="3" t="s">
        <v>76</v>
      </c>
      <c r="D36" s="3" t="s">
        <v>87</v>
      </c>
      <c r="E36" s="8">
        <v>0.382</v>
      </c>
      <c r="F36" s="8">
        <v>0.209</v>
      </c>
      <c r="G36" s="6"/>
    </row>
    <row r="37" spans="1:7" ht="14.25" customHeight="1">
      <c r="A37" s="3">
        <f t="shared" si="0"/>
        <v>123</v>
      </c>
      <c r="B37" s="3" t="s">
        <v>55</v>
      </c>
      <c r="C37" s="3" t="s">
        <v>76</v>
      </c>
      <c r="D37" s="3" t="s">
        <v>88</v>
      </c>
      <c r="E37" s="8">
        <v>0.395</v>
      </c>
      <c r="F37" s="8">
        <v>0.23</v>
      </c>
      <c r="G37" s="6"/>
    </row>
    <row r="38" spans="1:7" ht="14.25" customHeight="1">
      <c r="A38" s="3">
        <f t="shared" si="0"/>
        <v>124</v>
      </c>
      <c r="B38" s="3" t="s">
        <v>55</v>
      </c>
      <c r="C38" s="3" t="s">
        <v>89</v>
      </c>
      <c r="D38" s="3" t="s">
        <v>90</v>
      </c>
      <c r="E38" s="8">
        <v>0.358</v>
      </c>
      <c r="F38" s="8">
        <v>0.154</v>
      </c>
      <c r="G38" s="6"/>
    </row>
    <row r="39" spans="1:7" ht="14.25" customHeight="1">
      <c r="A39" s="3">
        <f t="shared" si="0"/>
        <v>125</v>
      </c>
      <c r="B39" s="3" t="s">
        <v>55</v>
      </c>
      <c r="C39" s="3" t="s">
        <v>89</v>
      </c>
      <c r="D39" s="3" t="s">
        <v>91</v>
      </c>
      <c r="E39" s="8">
        <v>0.372</v>
      </c>
      <c r="F39" s="8">
        <v>0.179</v>
      </c>
      <c r="G39" s="6"/>
    </row>
    <row r="40" spans="1:7" ht="14.25" customHeight="1">
      <c r="A40" s="3">
        <f t="shared" si="0"/>
        <v>126</v>
      </c>
      <c r="B40" s="3" t="s">
        <v>55</v>
      </c>
      <c r="C40" s="3" t="s">
        <v>89</v>
      </c>
      <c r="D40" s="3" t="s">
        <v>92</v>
      </c>
      <c r="E40" s="8">
        <v>0.386</v>
      </c>
      <c r="F40" s="8">
        <v>0.203</v>
      </c>
      <c r="G40" s="6"/>
    </row>
    <row r="41" spans="1:7" ht="14.25" customHeight="1">
      <c r="A41" s="3">
        <f t="shared" si="0"/>
        <v>127</v>
      </c>
      <c r="B41" s="3" t="s">
        <v>55</v>
      </c>
      <c r="C41" s="3" t="s">
        <v>89</v>
      </c>
      <c r="D41" s="3" t="s">
        <v>93</v>
      </c>
      <c r="E41" s="8">
        <v>0.399</v>
      </c>
      <c r="F41" s="8">
        <v>0.228</v>
      </c>
      <c r="G41" s="6"/>
    </row>
    <row r="42" spans="1:7" ht="14.25" customHeight="1">
      <c r="A42" s="3">
        <f t="shared" si="0"/>
        <v>128</v>
      </c>
      <c r="B42" s="3" t="s">
        <v>55</v>
      </c>
      <c r="C42" s="3" t="s">
        <v>89</v>
      </c>
      <c r="D42" s="3" t="s">
        <v>94</v>
      </c>
      <c r="E42" s="8">
        <v>0.413</v>
      </c>
      <c r="F42" s="8">
        <v>0.252</v>
      </c>
      <c r="G42" s="6"/>
    </row>
    <row r="43" spans="1:7" ht="14.25" customHeight="1">
      <c r="A43" s="3">
        <f t="shared" si="0"/>
        <v>129</v>
      </c>
      <c r="B43" s="3" t="s">
        <v>55</v>
      </c>
      <c r="C43" s="3" t="s">
        <v>89</v>
      </c>
      <c r="D43" s="3" t="s">
        <v>95</v>
      </c>
      <c r="E43" s="8">
        <v>0.427</v>
      </c>
      <c r="F43" s="8">
        <v>0.277</v>
      </c>
      <c r="G43" s="6"/>
    </row>
    <row r="44" spans="1:7" ht="14.25" customHeight="1">
      <c r="A44" s="3">
        <f t="shared" si="0"/>
        <v>130</v>
      </c>
      <c r="B44" s="3" t="s">
        <v>55</v>
      </c>
      <c r="C44" s="3" t="s">
        <v>89</v>
      </c>
      <c r="D44" s="3" t="s">
        <v>96</v>
      </c>
      <c r="E44" s="8">
        <v>0.404</v>
      </c>
      <c r="F44" s="8">
        <v>0.2</v>
      </c>
      <c r="G44" s="6"/>
    </row>
    <row r="45" spans="1:7" ht="14.25" customHeight="1">
      <c r="A45" s="3">
        <f t="shared" si="0"/>
        <v>131</v>
      </c>
      <c r="B45" s="3" t="s">
        <v>55</v>
      </c>
      <c r="C45" s="3" t="s">
        <v>89</v>
      </c>
      <c r="D45" s="3" t="s">
        <v>97</v>
      </c>
      <c r="E45" s="8">
        <v>0.417</v>
      </c>
      <c r="F45" s="8">
        <v>0.228</v>
      </c>
      <c r="G45" s="6"/>
    </row>
    <row r="46" spans="1:7" ht="14.25" customHeight="1">
      <c r="A46" s="3">
        <f t="shared" si="0"/>
        <v>132</v>
      </c>
      <c r="B46" s="3" t="s">
        <v>55</v>
      </c>
      <c r="C46" s="3" t="s">
        <v>89</v>
      </c>
      <c r="D46" s="3" t="s">
        <v>98</v>
      </c>
      <c r="E46" s="8">
        <v>0.431</v>
      </c>
      <c r="F46" s="8">
        <v>0.256</v>
      </c>
      <c r="G46" s="6"/>
    </row>
    <row r="47" spans="1:7" ht="14.25" customHeight="1">
      <c r="A47" s="3">
        <f aca="true" t="shared" si="1" ref="A47:A65">A46+1</f>
        <v>133</v>
      </c>
      <c r="B47" s="3" t="s">
        <v>55</v>
      </c>
      <c r="C47" s="3" t="s">
        <v>89</v>
      </c>
      <c r="D47" s="3" t="s">
        <v>99</v>
      </c>
      <c r="E47" s="8">
        <v>0.445</v>
      </c>
      <c r="F47" s="8">
        <v>0.284</v>
      </c>
      <c r="G47" s="6"/>
    </row>
    <row r="48" spans="1:7" ht="14.25" customHeight="1">
      <c r="A48" s="3">
        <f t="shared" si="1"/>
        <v>134</v>
      </c>
      <c r="B48" s="3" t="s">
        <v>55</v>
      </c>
      <c r="C48" s="3" t="s">
        <v>89</v>
      </c>
      <c r="D48" s="3" t="s">
        <v>100</v>
      </c>
      <c r="E48" s="8">
        <v>0.458</v>
      </c>
      <c r="F48" s="8">
        <v>0.312</v>
      </c>
      <c r="G48" s="6"/>
    </row>
    <row r="49" spans="1:7" ht="14.25" customHeight="1">
      <c r="A49" s="3">
        <f t="shared" si="1"/>
        <v>135</v>
      </c>
      <c r="B49" s="3" t="s">
        <v>55</v>
      </c>
      <c r="C49" s="3" t="s">
        <v>89</v>
      </c>
      <c r="D49" s="3" t="s">
        <v>101</v>
      </c>
      <c r="E49" s="8">
        <v>0.472</v>
      </c>
      <c r="F49" s="8">
        <v>0.34</v>
      </c>
      <c r="G49" s="6"/>
    </row>
    <row r="50" spans="1:7" ht="14.25" customHeight="1">
      <c r="A50" s="3">
        <f t="shared" si="1"/>
        <v>136</v>
      </c>
      <c r="B50" s="3" t="s">
        <v>55</v>
      </c>
      <c r="C50" s="3" t="s">
        <v>102</v>
      </c>
      <c r="D50" s="3" t="s">
        <v>103</v>
      </c>
      <c r="E50" s="8">
        <v>0.435</v>
      </c>
      <c r="F50" s="8">
        <v>0.235</v>
      </c>
      <c r="G50" s="6"/>
    </row>
    <row r="51" spans="1:7" ht="14.25" customHeight="1">
      <c r="A51" s="3">
        <f t="shared" si="1"/>
        <v>137</v>
      </c>
      <c r="B51" s="3" t="s">
        <v>55</v>
      </c>
      <c r="C51" s="3" t="s">
        <v>102</v>
      </c>
      <c r="D51" s="3" t="s">
        <v>104</v>
      </c>
      <c r="E51" s="8">
        <v>0.449</v>
      </c>
      <c r="F51" s="8">
        <v>0.267</v>
      </c>
      <c r="G51" s="6"/>
    </row>
    <row r="52" spans="1:7" ht="14.25" customHeight="1">
      <c r="A52" s="3">
        <f t="shared" si="1"/>
        <v>138</v>
      </c>
      <c r="B52" s="3" t="s">
        <v>55</v>
      </c>
      <c r="C52" s="3" t="s">
        <v>102</v>
      </c>
      <c r="D52" s="3" t="s">
        <v>105</v>
      </c>
      <c r="E52" s="8">
        <v>0.463</v>
      </c>
      <c r="F52" s="8">
        <v>0.298</v>
      </c>
      <c r="G52" s="6"/>
    </row>
    <row r="53" spans="1:7" ht="14.25" customHeight="1">
      <c r="A53" s="3">
        <f t="shared" si="1"/>
        <v>139</v>
      </c>
      <c r="B53" s="3" t="s">
        <v>55</v>
      </c>
      <c r="C53" s="3" t="s">
        <v>102</v>
      </c>
      <c r="D53" s="3" t="s">
        <v>106</v>
      </c>
      <c r="E53" s="8">
        <v>0.476</v>
      </c>
      <c r="F53" s="8">
        <v>0.33</v>
      </c>
      <c r="G53" s="6"/>
    </row>
    <row r="54" spans="1:7" ht="14.25" customHeight="1">
      <c r="A54" s="3">
        <f t="shared" si="1"/>
        <v>140</v>
      </c>
      <c r="B54" s="3" t="s">
        <v>55</v>
      </c>
      <c r="C54" s="3" t="s">
        <v>102</v>
      </c>
      <c r="D54" s="3" t="s">
        <v>107</v>
      </c>
      <c r="E54" s="8">
        <v>0.49</v>
      </c>
      <c r="F54" s="8">
        <v>0.361</v>
      </c>
      <c r="G54" s="6"/>
    </row>
    <row r="55" spans="1:7" ht="14.25" customHeight="1">
      <c r="A55" s="3">
        <f t="shared" si="1"/>
        <v>141</v>
      </c>
      <c r="B55" s="3" t="s">
        <v>55</v>
      </c>
      <c r="C55" s="3" t="s">
        <v>102</v>
      </c>
      <c r="D55" s="3" t="s">
        <v>108</v>
      </c>
      <c r="E55" s="8">
        <v>0.504</v>
      </c>
      <c r="F55" s="8">
        <v>0.393</v>
      </c>
      <c r="G55" s="6"/>
    </row>
    <row r="56" spans="1:7" ht="14.25" customHeight="1">
      <c r="A56" s="3">
        <f t="shared" si="1"/>
        <v>142</v>
      </c>
      <c r="B56" s="3" t="s">
        <v>55</v>
      </c>
      <c r="C56" s="3" t="s">
        <v>102</v>
      </c>
      <c r="D56" s="3" t="s">
        <v>109</v>
      </c>
      <c r="E56" s="8">
        <v>0.517</v>
      </c>
      <c r="F56" s="8">
        <v>0.424</v>
      </c>
      <c r="G56" s="6"/>
    </row>
    <row r="57" spans="1:7" ht="14.25" customHeight="1">
      <c r="A57" s="3">
        <f t="shared" si="1"/>
        <v>143</v>
      </c>
      <c r="B57" s="3" t="s">
        <v>55</v>
      </c>
      <c r="C57" s="3" t="s">
        <v>102</v>
      </c>
      <c r="D57" s="3" t="s">
        <v>110</v>
      </c>
      <c r="E57" s="8">
        <v>0.467</v>
      </c>
      <c r="F57" s="8">
        <v>0.256</v>
      </c>
      <c r="G57" s="6"/>
    </row>
    <row r="58" spans="1:7" ht="14.25" customHeight="1">
      <c r="A58" s="3">
        <f t="shared" si="1"/>
        <v>144</v>
      </c>
      <c r="B58" s="3" t="s">
        <v>55</v>
      </c>
      <c r="C58" s="3" t="s">
        <v>102</v>
      </c>
      <c r="D58" s="3" t="s">
        <v>111</v>
      </c>
      <c r="E58" s="8">
        <v>0.48</v>
      </c>
      <c r="F58" s="8">
        <v>0.291</v>
      </c>
      <c r="G58" s="6"/>
    </row>
    <row r="59" spans="1:7" ht="14.25" customHeight="1">
      <c r="A59" s="3">
        <f t="shared" si="1"/>
        <v>145</v>
      </c>
      <c r="B59" s="3" t="s">
        <v>55</v>
      </c>
      <c r="C59" s="3" t="s">
        <v>102</v>
      </c>
      <c r="D59" s="3" t="s">
        <v>112</v>
      </c>
      <c r="E59" s="8">
        <v>0.494</v>
      </c>
      <c r="F59" s="8">
        <v>0.326</v>
      </c>
      <c r="G59" s="6"/>
    </row>
    <row r="60" spans="1:7" ht="14.25" customHeight="1">
      <c r="A60" s="3">
        <f t="shared" si="1"/>
        <v>146</v>
      </c>
      <c r="B60" s="3" t="s">
        <v>55</v>
      </c>
      <c r="C60" s="3" t="s">
        <v>102</v>
      </c>
      <c r="D60" s="3" t="s">
        <v>113</v>
      </c>
      <c r="E60" s="8">
        <v>0.508</v>
      </c>
      <c r="F60" s="8">
        <v>0.361</v>
      </c>
      <c r="G60" s="6"/>
    </row>
    <row r="61" spans="1:7" ht="14.25" customHeight="1">
      <c r="A61" s="3">
        <f t="shared" si="1"/>
        <v>147</v>
      </c>
      <c r="B61" s="3" t="s">
        <v>55</v>
      </c>
      <c r="C61" s="3" t="s">
        <v>102</v>
      </c>
      <c r="D61" s="3" t="s">
        <v>114</v>
      </c>
      <c r="E61" s="8">
        <v>0.522</v>
      </c>
      <c r="F61" s="8">
        <v>0.396</v>
      </c>
      <c r="G61" s="6"/>
    </row>
    <row r="62" spans="1:7" ht="14.25" customHeight="1">
      <c r="A62" s="3">
        <f t="shared" si="1"/>
        <v>148</v>
      </c>
      <c r="B62" s="3" t="s">
        <v>55</v>
      </c>
      <c r="C62" s="3" t="s">
        <v>102</v>
      </c>
      <c r="D62" s="3" t="s">
        <v>115</v>
      </c>
      <c r="E62" s="8">
        <v>0.535</v>
      </c>
      <c r="F62" s="8">
        <v>0.431</v>
      </c>
      <c r="G62" s="6"/>
    </row>
    <row r="63" spans="1:7" ht="14.25" customHeight="1">
      <c r="A63" s="3">
        <f t="shared" si="1"/>
        <v>149</v>
      </c>
      <c r="B63" s="3" t="s">
        <v>55</v>
      </c>
      <c r="C63" s="3" t="s">
        <v>102</v>
      </c>
      <c r="D63" s="3" t="s">
        <v>116</v>
      </c>
      <c r="E63" s="8">
        <v>0.549</v>
      </c>
      <c r="F63" s="8">
        <v>0.466</v>
      </c>
      <c r="G63" s="6"/>
    </row>
    <row r="64" spans="1:7" ht="14.25" customHeight="1">
      <c r="A64" s="3">
        <f t="shared" si="1"/>
        <v>150</v>
      </c>
      <c r="B64" s="3" t="s">
        <v>55</v>
      </c>
      <c r="C64" s="3" t="s">
        <v>102</v>
      </c>
      <c r="D64" s="3" t="s">
        <v>117</v>
      </c>
      <c r="E64" s="8">
        <v>0.563</v>
      </c>
      <c r="F64" s="8">
        <v>0.501</v>
      </c>
      <c r="G64" s="6"/>
    </row>
    <row r="65" spans="1:7" ht="14.25" customHeight="1">
      <c r="A65" s="3">
        <f t="shared" si="1"/>
        <v>151</v>
      </c>
      <c r="B65" s="3" t="s">
        <v>55</v>
      </c>
      <c r="C65" s="3" t="s">
        <v>102</v>
      </c>
      <c r="D65" s="3" t="s">
        <v>118</v>
      </c>
      <c r="E65" s="8">
        <v>0.576</v>
      </c>
      <c r="F65" s="8">
        <v>0.536</v>
      </c>
      <c r="G65" s="6"/>
    </row>
    <row r="66" spans="1:7" ht="14.25" customHeight="1">
      <c r="A66" s="3"/>
      <c r="B66" s="7"/>
      <c r="C66" s="7"/>
      <c r="D66" s="7"/>
      <c r="E66" s="7"/>
      <c r="F66" s="7"/>
      <c r="G66" s="6"/>
    </row>
    <row r="67" spans="1:7" ht="14.25" customHeight="1">
      <c r="A67" s="10" t="s">
        <v>60</v>
      </c>
      <c r="B67" s="3"/>
      <c r="C67" s="3"/>
      <c r="D67" s="3"/>
      <c r="E67" s="6"/>
      <c r="F67" s="6"/>
      <c r="G67" s="6"/>
    </row>
    <row r="68" spans="1:7" ht="14.25" customHeight="1">
      <c r="A68" s="3" t="s">
        <v>52</v>
      </c>
      <c r="B68" s="3" t="s">
        <v>59</v>
      </c>
      <c r="C68" s="3" t="s">
        <v>54</v>
      </c>
      <c r="D68" s="3" t="s">
        <v>61</v>
      </c>
      <c r="E68" s="3" t="s">
        <v>56</v>
      </c>
      <c r="F68" s="3" t="s">
        <v>57</v>
      </c>
      <c r="G68" s="6"/>
    </row>
    <row r="69" spans="1:7" ht="14.25" customHeight="1">
      <c r="A69" s="3">
        <v>200</v>
      </c>
      <c r="B69" s="3" t="s">
        <v>60</v>
      </c>
      <c r="C69" s="3" t="s">
        <v>119</v>
      </c>
      <c r="D69" s="3" t="s">
        <v>92</v>
      </c>
      <c r="E69" s="8">
        <v>0.386</v>
      </c>
      <c r="F69" s="8">
        <v>0.203</v>
      </c>
      <c r="G69" s="6"/>
    </row>
    <row r="70" spans="1:7" ht="14.25" customHeight="1">
      <c r="A70" s="3">
        <f aca="true" t="shared" si="2" ref="A70:A94">A69+1</f>
        <v>201</v>
      </c>
      <c r="B70" s="3" t="s">
        <v>60</v>
      </c>
      <c r="C70" s="3" t="s">
        <v>119</v>
      </c>
      <c r="D70" s="3" t="s">
        <v>93</v>
      </c>
      <c r="E70" s="8">
        <v>0.399</v>
      </c>
      <c r="F70" s="8">
        <v>0.228</v>
      </c>
      <c r="G70" s="6"/>
    </row>
    <row r="71" spans="1:7" ht="14.25" customHeight="1">
      <c r="A71" s="3">
        <f t="shared" si="2"/>
        <v>202</v>
      </c>
      <c r="B71" s="3" t="s">
        <v>60</v>
      </c>
      <c r="C71" s="3" t="s">
        <v>119</v>
      </c>
      <c r="D71" s="3" t="s">
        <v>94</v>
      </c>
      <c r="E71" s="8">
        <v>0.413</v>
      </c>
      <c r="F71" s="8">
        <v>0.252</v>
      </c>
      <c r="G71" s="6"/>
    </row>
    <row r="72" spans="1:7" ht="14.25" customHeight="1">
      <c r="A72" s="3">
        <f t="shared" si="2"/>
        <v>203</v>
      </c>
      <c r="B72" s="3" t="s">
        <v>60</v>
      </c>
      <c r="C72" s="3" t="s">
        <v>119</v>
      </c>
      <c r="D72" s="3" t="s">
        <v>95</v>
      </c>
      <c r="E72" s="8">
        <v>0.427</v>
      </c>
      <c r="F72" s="8">
        <v>0.277</v>
      </c>
      <c r="G72" s="6"/>
    </row>
    <row r="73" spans="1:7" ht="14.25" customHeight="1">
      <c r="A73" s="3">
        <f t="shared" si="2"/>
        <v>204</v>
      </c>
      <c r="B73" s="3" t="s">
        <v>60</v>
      </c>
      <c r="C73" s="3" t="s">
        <v>119</v>
      </c>
      <c r="D73" s="3" t="s">
        <v>96</v>
      </c>
      <c r="E73" s="8">
        <v>0.404</v>
      </c>
      <c r="F73" s="8">
        <v>0.2</v>
      </c>
      <c r="G73" s="6"/>
    </row>
    <row r="74" spans="1:7" ht="14.25" customHeight="1">
      <c r="A74" s="3">
        <f t="shared" si="2"/>
        <v>205</v>
      </c>
      <c r="B74" s="3" t="s">
        <v>60</v>
      </c>
      <c r="C74" s="3" t="s">
        <v>119</v>
      </c>
      <c r="D74" s="3" t="s">
        <v>97</v>
      </c>
      <c r="E74" s="8">
        <v>0.417</v>
      </c>
      <c r="F74" s="8">
        <v>0.228</v>
      </c>
      <c r="G74" s="6"/>
    </row>
    <row r="75" spans="1:7" ht="14.25" customHeight="1">
      <c r="A75" s="3">
        <f t="shared" si="2"/>
        <v>206</v>
      </c>
      <c r="B75" s="3" t="s">
        <v>60</v>
      </c>
      <c r="C75" s="3" t="s">
        <v>119</v>
      </c>
      <c r="D75" s="3" t="s">
        <v>98</v>
      </c>
      <c r="E75" s="8">
        <v>0.431</v>
      </c>
      <c r="F75" s="8">
        <v>0.256</v>
      </c>
      <c r="G75" s="6"/>
    </row>
    <row r="76" spans="1:7" ht="14.25" customHeight="1">
      <c r="A76" s="3">
        <f t="shared" si="2"/>
        <v>207</v>
      </c>
      <c r="B76" s="3" t="s">
        <v>60</v>
      </c>
      <c r="C76" s="3" t="s">
        <v>119</v>
      </c>
      <c r="D76" s="3" t="s">
        <v>99</v>
      </c>
      <c r="E76" s="8">
        <v>0.445</v>
      </c>
      <c r="F76" s="8">
        <v>0.284</v>
      </c>
      <c r="G76" s="6"/>
    </row>
    <row r="77" spans="1:7" ht="14.25" customHeight="1">
      <c r="A77" s="3">
        <f t="shared" si="2"/>
        <v>208</v>
      </c>
      <c r="B77" s="3" t="s">
        <v>60</v>
      </c>
      <c r="C77" s="3" t="s">
        <v>119</v>
      </c>
      <c r="D77" s="3" t="s">
        <v>100</v>
      </c>
      <c r="E77" s="8">
        <v>0.458</v>
      </c>
      <c r="F77" s="8">
        <v>0.312</v>
      </c>
      <c r="G77" s="6"/>
    </row>
    <row r="78" spans="1:7" ht="14.25" customHeight="1">
      <c r="A78" s="3">
        <f t="shared" si="2"/>
        <v>209</v>
      </c>
      <c r="B78" s="3" t="s">
        <v>60</v>
      </c>
      <c r="C78" s="3" t="s">
        <v>119</v>
      </c>
      <c r="D78" s="3" t="s">
        <v>101</v>
      </c>
      <c r="E78" s="8">
        <v>0.472</v>
      </c>
      <c r="F78" s="8">
        <v>0.34</v>
      </c>
      <c r="G78" s="6"/>
    </row>
    <row r="79" spans="1:7" ht="14.25" customHeight="1">
      <c r="A79" s="3">
        <f t="shared" si="2"/>
        <v>210</v>
      </c>
      <c r="B79" s="3" t="s">
        <v>60</v>
      </c>
      <c r="C79" s="3" t="s">
        <v>119</v>
      </c>
      <c r="D79" s="3" t="s">
        <v>103</v>
      </c>
      <c r="E79" s="8">
        <v>0.435</v>
      </c>
      <c r="F79" s="8">
        <v>0.235</v>
      </c>
      <c r="G79" s="6"/>
    </row>
    <row r="80" spans="1:7" ht="14.25" customHeight="1">
      <c r="A80" s="3">
        <f t="shared" si="2"/>
        <v>211</v>
      </c>
      <c r="B80" s="3" t="s">
        <v>60</v>
      </c>
      <c r="C80" s="3" t="s">
        <v>119</v>
      </c>
      <c r="D80" s="3" t="s">
        <v>104</v>
      </c>
      <c r="E80" s="8">
        <v>0.449</v>
      </c>
      <c r="F80" s="8">
        <v>0.267</v>
      </c>
      <c r="G80" s="6"/>
    </row>
    <row r="81" spans="1:7" ht="14.25" customHeight="1">
      <c r="A81" s="3">
        <f t="shared" si="2"/>
        <v>212</v>
      </c>
      <c r="B81" s="3" t="s">
        <v>60</v>
      </c>
      <c r="C81" s="3" t="s">
        <v>119</v>
      </c>
      <c r="D81" s="3" t="s">
        <v>105</v>
      </c>
      <c r="E81" s="8">
        <v>0.463</v>
      </c>
      <c r="F81" s="8">
        <v>0.298</v>
      </c>
      <c r="G81" s="6"/>
    </row>
    <row r="82" spans="1:7" ht="14.25" customHeight="1">
      <c r="A82" s="3">
        <f t="shared" si="2"/>
        <v>213</v>
      </c>
      <c r="B82" s="3" t="s">
        <v>60</v>
      </c>
      <c r="C82" s="3" t="s">
        <v>119</v>
      </c>
      <c r="D82" s="3" t="s">
        <v>106</v>
      </c>
      <c r="E82" s="8">
        <v>0.476</v>
      </c>
      <c r="F82" s="8">
        <v>0.33</v>
      </c>
      <c r="G82" s="6"/>
    </row>
    <row r="83" spans="1:7" ht="14.25" customHeight="1">
      <c r="A83" s="3">
        <f t="shared" si="2"/>
        <v>214</v>
      </c>
      <c r="B83" s="3" t="s">
        <v>60</v>
      </c>
      <c r="C83" s="3" t="s">
        <v>119</v>
      </c>
      <c r="D83" s="3" t="s">
        <v>107</v>
      </c>
      <c r="E83" s="8">
        <v>0.49</v>
      </c>
      <c r="F83" s="8">
        <v>0.361</v>
      </c>
      <c r="G83" s="6"/>
    </row>
    <row r="84" spans="1:7" ht="14.25" customHeight="1">
      <c r="A84" s="3">
        <f t="shared" si="2"/>
        <v>215</v>
      </c>
      <c r="B84" s="3" t="s">
        <v>60</v>
      </c>
      <c r="C84" s="3" t="s">
        <v>119</v>
      </c>
      <c r="D84" s="3" t="s">
        <v>108</v>
      </c>
      <c r="E84" s="8">
        <v>0.504</v>
      </c>
      <c r="F84" s="8">
        <v>0.393</v>
      </c>
      <c r="G84" s="6"/>
    </row>
    <row r="85" spans="1:7" ht="14.25" customHeight="1">
      <c r="A85" s="3">
        <f t="shared" si="2"/>
        <v>216</v>
      </c>
      <c r="B85" s="3" t="s">
        <v>60</v>
      </c>
      <c r="C85" s="3" t="s">
        <v>119</v>
      </c>
      <c r="D85" s="3" t="s">
        <v>109</v>
      </c>
      <c r="E85" s="8">
        <v>0.517</v>
      </c>
      <c r="F85" s="8">
        <v>0.424</v>
      </c>
      <c r="G85" s="6"/>
    </row>
    <row r="86" spans="1:7" ht="14.25" customHeight="1">
      <c r="A86" s="3">
        <f t="shared" si="2"/>
        <v>217</v>
      </c>
      <c r="B86" s="3" t="s">
        <v>60</v>
      </c>
      <c r="C86" s="3" t="s">
        <v>119</v>
      </c>
      <c r="D86" s="3" t="s">
        <v>110</v>
      </c>
      <c r="E86" s="8">
        <v>0.467</v>
      </c>
      <c r="F86" s="8">
        <v>0.256</v>
      </c>
      <c r="G86" s="6"/>
    </row>
    <row r="87" spans="1:7" ht="14.25" customHeight="1">
      <c r="A87" s="3">
        <f t="shared" si="2"/>
        <v>218</v>
      </c>
      <c r="B87" s="3" t="s">
        <v>60</v>
      </c>
      <c r="C87" s="3" t="s">
        <v>119</v>
      </c>
      <c r="D87" s="3" t="s">
        <v>111</v>
      </c>
      <c r="E87" s="8">
        <v>0.48</v>
      </c>
      <c r="F87" s="8">
        <v>0.291</v>
      </c>
      <c r="G87" s="6"/>
    </row>
    <row r="88" spans="1:7" ht="14.25" customHeight="1">
      <c r="A88" s="3">
        <f t="shared" si="2"/>
        <v>219</v>
      </c>
      <c r="B88" s="3" t="s">
        <v>60</v>
      </c>
      <c r="C88" s="3" t="s">
        <v>119</v>
      </c>
      <c r="D88" s="3" t="s">
        <v>112</v>
      </c>
      <c r="E88" s="8">
        <v>0.494</v>
      </c>
      <c r="F88" s="8">
        <v>0.326</v>
      </c>
      <c r="G88" s="6"/>
    </row>
    <row r="89" spans="1:7" ht="14.25" customHeight="1">
      <c r="A89" s="3">
        <f t="shared" si="2"/>
        <v>220</v>
      </c>
      <c r="B89" s="3" t="s">
        <v>60</v>
      </c>
      <c r="C89" s="3" t="s">
        <v>119</v>
      </c>
      <c r="D89" s="3" t="s">
        <v>113</v>
      </c>
      <c r="E89" s="8">
        <v>0.508</v>
      </c>
      <c r="F89" s="8">
        <v>0.361</v>
      </c>
      <c r="G89" s="6"/>
    </row>
    <row r="90" spans="1:7" ht="14.25" customHeight="1">
      <c r="A90" s="3">
        <f t="shared" si="2"/>
        <v>221</v>
      </c>
      <c r="B90" s="3" t="s">
        <v>60</v>
      </c>
      <c r="C90" s="3" t="s">
        <v>119</v>
      </c>
      <c r="D90" s="3" t="s">
        <v>114</v>
      </c>
      <c r="E90" s="8">
        <v>0.522</v>
      </c>
      <c r="F90" s="8">
        <v>0.396</v>
      </c>
      <c r="G90" s="6"/>
    </row>
    <row r="91" spans="1:7" ht="14.25" customHeight="1">
      <c r="A91" s="3">
        <f t="shared" si="2"/>
        <v>222</v>
      </c>
      <c r="B91" s="3" t="s">
        <v>60</v>
      </c>
      <c r="C91" s="3" t="s">
        <v>119</v>
      </c>
      <c r="D91" s="3" t="s">
        <v>115</v>
      </c>
      <c r="E91" s="8">
        <v>0.535</v>
      </c>
      <c r="F91" s="8">
        <v>0.431</v>
      </c>
      <c r="G91" s="6"/>
    </row>
    <row r="92" spans="1:7" ht="14.25" customHeight="1">
      <c r="A92" s="3">
        <f t="shared" si="2"/>
        <v>223</v>
      </c>
      <c r="B92" s="3" t="s">
        <v>60</v>
      </c>
      <c r="C92" s="3" t="s">
        <v>119</v>
      </c>
      <c r="D92" s="3" t="s">
        <v>116</v>
      </c>
      <c r="E92" s="8">
        <v>0.549</v>
      </c>
      <c r="F92" s="8">
        <v>0.466</v>
      </c>
      <c r="G92" s="6"/>
    </row>
    <row r="93" spans="1:7" ht="14.25" customHeight="1">
      <c r="A93" s="3">
        <f t="shared" si="2"/>
        <v>224</v>
      </c>
      <c r="B93" s="3" t="s">
        <v>60</v>
      </c>
      <c r="C93" s="3" t="s">
        <v>119</v>
      </c>
      <c r="D93" s="3" t="s">
        <v>117</v>
      </c>
      <c r="E93" s="8">
        <v>0.563</v>
      </c>
      <c r="F93" s="8">
        <v>0.501</v>
      </c>
      <c r="G93" s="6"/>
    </row>
    <row r="94" spans="1:7" ht="14.25" customHeight="1">
      <c r="A94" s="3">
        <f t="shared" si="2"/>
        <v>225</v>
      </c>
      <c r="B94" s="3" t="s">
        <v>60</v>
      </c>
      <c r="C94" s="3" t="s">
        <v>119</v>
      </c>
      <c r="D94" s="3" t="s">
        <v>118</v>
      </c>
      <c r="E94" s="8">
        <v>0.576</v>
      </c>
      <c r="F94" s="8">
        <v>0.536</v>
      </c>
      <c r="G94" s="6"/>
    </row>
    <row r="95" spans="1:7" ht="14.25" customHeight="1">
      <c r="A95" s="3"/>
      <c r="B95" s="7"/>
      <c r="C95" s="7"/>
      <c r="D95" s="7"/>
      <c r="E95" s="7"/>
      <c r="F95" s="7"/>
      <c r="G95" s="6"/>
    </row>
    <row r="96" spans="1:7" ht="14.25" customHeight="1">
      <c r="A96" s="10" t="s">
        <v>120</v>
      </c>
      <c r="B96" s="3"/>
      <c r="C96" s="3"/>
      <c r="D96" s="3"/>
      <c r="E96" s="6"/>
      <c r="F96" s="6"/>
      <c r="G96" s="6"/>
    </row>
    <row r="97" spans="1:7" ht="14.25" customHeight="1">
      <c r="A97" s="3" t="s">
        <v>52</v>
      </c>
      <c r="B97" s="3" t="s">
        <v>59</v>
      </c>
      <c r="C97" s="3" t="s">
        <v>54</v>
      </c>
      <c r="D97" s="3" t="s">
        <v>61</v>
      </c>
      <c r="E97" s="3" t="s">
        <v>56</v>
      </c>
      <c r="F97" s="3" t="s">
        <v>57</v>
      </c>
      <c r="G97" s="6"/>
    </row>
    <row r="98" spans="1:7" ht="14.25" customHeight="1">
      <c r="A98" s="3">
        <v>300</v>
      </c>
      <c r="B98" s="3" t="s">
        <v>120</v>
      </c>
      <c r="C98" s="3" t="s">
        <v>205</v>
      </c>
      <c r="D98" s="3" t="s">
        <v>78</v>
      </c>
      <c r="E98" s="8">
        <v>0.308</v>
      </c>
      <c r="F98" s="8">
        <v>0.042</v>
      </c>
      <c r="G98" s="6"/>
    </row>
    <row r="99" spans="1:7" ht="14.25" customHeight="1">
      <c r="A99" s="3">
        <f aca="true" t="shared" si="3" ref="A99:A130">A98+1</f>
        <v>301</v>
      </c>
      <c r="B99" s="3" t="s">
        <v>120</v>
      </c>
      <c r="C99" s="3" t="s">
        <v>205</v>
      </c>
      <c r="D99" s="3" t="s">
        <v>79</v>
      </c>
      <c r="E99" s="8">
        <v>0.364</v>
      </c>
      <c r="F99" s="8">
        <v>0.058</v>
      </c>
      <c r="G99" s="6"/>
    </row>
    <row r="100" spans="1:7" ht="14.25" customHeight="1">
      <c r="A100" s="3">
        <f t="shared" si="3"/>
        <v>302</v>
      </c>
      <c r="B100" s="3" t="s">
        <v>120</v>
      </c>
      <c r="C100" s="3" t="s">
        <v>204</v>
      </c>
      <c r="D100" s="3" t="s">
        <v>80</v>
      </c>
      <c r="E100" s="8">
        <v>0.42</v>
      </c>
      <c r="F100" s="8">
        <v>0.082</v>
      </c>
      <c r="G100" s="6"/>
    </row>
    <row r="101" spans="1:7" ht="14.25" customHeight="1">
      <c r="A101" s="3">
        <f t="shared" si="3"/>
        <v>303</v>
      </c>
      <c r="B101" s="3" t="s">
        <v>120</v>
      </c>
      <c r="C101" s="3" t="s">
        <v>204</v>
      </c>
      <c r="D101" s="3" t="s">
        <v>81</v>
      </c>
      <c r="E101" s="8">
        <v>0.475</v>
      </c>
      <c r="F101" s="8">
        <v>0.102</v>
      </c>
      <c r="G101" s="6"/>
    </row>
    <row r="102" spans="1:7" ht="14.25" customHeight="1">
      <c r="A102" s="3">
        <f t="shared" si="3"/>
        <v>304</v>
      </c>
      <c r="B102" s="3" t="s">
        <v>120</v>
      </c>
      <c r="C102" s="3" t="s">
        <v>205</v>
      </c>
      <c r="D102" s="3" t="s">
        <v>83</v>
      </c>
      <c r="E102" s="8">
        <v>0.356</v>
      </c>
      <c r="F102" s="8">
        <v>0.053</v>
      </c>
      <c r="G102" s="6"/>
    </row>
    <row r="103" spans="1:7" ht="14.25" customHeight="1">
      <c r="A103" s="3">
        <f t="shared" si="3"/>
        <v>305</v>
      </c>
      <c r="B103" s="3" t="s">
        <v>120</v>
      </c>
      <c r="C103" s="3" t="s">
        <v>205</v>
      </c>
      <c r="D103" s="3" t="s">
        <v>84</v>
      </c>
      <c r="E103" s="8">
        <v>0.419</v>
      </c>
      <c r="F103" s="8">
        <v>0.071</v>
      </c>
      <c r="G103" s="6"/>
    </row>
    <row r="104" spans="1:7" ht="14.25" customHeight="1">
      <c r="A104" s="3">
        <f t="shared" si="3"/>
        <v>306</v>
      </c>
      <c r="B104" s="3" t="s">
        <v>120</v>
      </c>
      <c r="C104" s="3" t="s">
        <v>204</v>
      </c>
      <c r="D104" s="3" t="s">
        <v>85</v>
      </c>
      <c r="E104" s="8">
        <v>0.481</v>
      </c>
      <c r="F104" s="8">
        <v>0.102</v>
      </c>
      <c r="G104" s="6"/>
    </row>
    <row r="105" spans="1:7" ht="14.25" customHeight="1">
      <c r="A105" s="3">
        <f t="shared" si="3"/>
        <v>307</v>
      </c>
      <c r="B105" s="3" t="s">
        <v>120</v>
      </c>
      <c r="C105" s="3" t="s">
        <v>204</v>
      </c>
      <c r="D105" s="3" t="s">
        <v>86</v>
      </c>
      <c r="E105" s="8">
        <v>0.543</v>
      </c>
      <c r="F105" s="8">
        <v>0.127</v>
      </c>
      <c r="G105" s="6"/>
    </row>
    <row r="106" spans="1:7" ht="14.25" customHeight="1">
      <c r="A106" s="3">
        <f t="shared" si="3"/>
        <v>308</v>
      </c>
      <c r="B106" s="3" t="s">
        <v>120</v>
      </c>
      <c r="C106" s="3" t="s">
        <v>203</v>
      </c>
      <c r="D106" s="3" t="s">
        <v>87</v>
      </c>
      <c r="E106" s="8">
        <v>0.605</v>
      </c>
      <c r="F106" s="8">
        <v>0.166</v>
      </c>
      <c r="G106" s="6"/>
    </row>
    <row r="107" spans="1:7" ht="14.25" customHeight="1">
      <c r="A107" s="3">
        <f t="shared" si="3"/>
        <v>309</v>
      </c>
      <c r="B107" s="3" t="s">
        <v>120</v>
      </c>
      <c r="C107" s="3" t="s">
        <v>205</v>
      </c>
      <c r="D107" s="3" t="s">
        <v>121</v>
      </c>
      <c r="E107" s="8">
        <v>0.475</v>
      </c>
      <c r="F107" s="8">
        <v>0.085</v>
      </c>
      <c r="G107" s="6"/>
    </row>
    <row r="108" spans="1:7" ht="14.25" customHeight="1">
      <c r="A108" s="3">
        <f t="shared" si="3"/>
        <v>310</v>
      </c>
      <c r="B108" s="3" t="s">
        <v>120</v>
      </c>
      <c r="C108" s="3" t="s">
        <v>204</v>
      </c>
      <c r="D108" s="3" t="s">
        <v>92</v>
      </c>
      <c r="E108" s="8">
        <v>0.543</v>
      </c>
      <c r="F108" s="8">
        <v>0.122</v>
      </c>
      <c r="G108" s="6"/>
    </row>
    <row r="109" spans="1:7" ht="14.25" customHeight="1">
      <c r="A109" s="3">
        <f t="shared" si="3"/>
        <v>311</v>
      </c>
      <c r="B109" s="3" t="s">
        <v>120</v>
      </c>
      <c r="C109" s="3" t="s">
        <v>204</v>
      </c>
      <c r="D109" s="3" t="s">
        <v>93</v>
      </c>
      <c r="E109" s="8">
        <v>0.612</v>
      </c>
      <c r="F109" s="8">
        <v>0.151</v>
      </c>
      <c r="G109" s="6"/>
    </row>
    <row r="110" spans="1:7" ht="14.25" customHeight="1">
      <c r="A110" s="3">
        <f t="shared" si="3"/>
        <v>312</v>
      </c>
      <c r="B110" s="3" t="s">
        <v>120</v>
      </c>
      <c r="C110" s="3" t="s">
        <v>203</v>
      </c>
      <c r="D110" s="3" t="s">
        <v>94</v>
      </c>
      <c r="E110" s="8">
        <v>0.681</v>
      </c>
      <c r="F110" s="8">
        <v>0.2</v>
      </c>
      <c r="G110" s="6"/>
    </row>
    <row r="111" spans="1:7" ht="14.25" customHeight="1">
      <c r="A111" s="3">
        <f t="shared" si="3"/>
        <v>313</v>
      </c>
      <c r="B111" s="3" t="s">
        <v>120</v>
      </c>
      <c r="C111" s="3" t="s">
        <v>203</v>
      </c>
      <c r="D111" s="3" t="s">
        <v>95</v>
      </c>
      <c r="E111" s="8">
        <v>0.749</v>
      </c>
      <c r="F111" s="8">
        <v>0.237</v>
      </c>
      <c r="G111" s="6"/>
    </row>
    <row r="112" spans="1:7" ht="14.25" customHeight="1">
      <c r="A112" s="3">
        <f t="shared" si="3"/>
        <v>314</v>
      </c>
      <c r="B112" s="3" t="s">
        <v>120</v>
      </c>
      <c r="C112" s="3" t="s">
        <v>205</v>
      </c>
      <c r="D112" s="3" t="s">
        <v>122</v>
      </c>
      <c r="E112" s="8">
        <v>0.533</v>
      </c>
      <c r="F112" s="8">
        <v>0.099</v>
      </c>
      <c r="G112" s="6"/>
    </row>
    <row r="113" spans="1:7" ht="14.25" customHeight="1">
      <c r="A113" s="3">
        <f t="shared" si="3"/>
        <v>315</v>
      </c>
      <c r="B113" s="3" t="s">
        <v>120</v>
      </c>
      <c r="C113" s="3" t="s">
        <v>204</v>
      </c>
      <c r="D113" s="3" t="s">
        <v>123</v>
      </c>
      <c r="E113" s="8">
        <v>0.608</v>
      </c>
      <c r="F113" s="8">
        <v>0.142</v>
      </c>
      <c r="G113" s="6"/>
    </row>
    <row r="114" spans="1:7" ht="14.25" customHeight="1">
      <c r="A114" s="3">
        <f t="shared" si="3"/>
        <v>316</v>
      </c>
      <c r="B114" s="3" t="s">
        <v>120</v>
      </c>
      <c r="C114" s="3" t="s">
        <v>204</v>
      </c>
      <c r="D114" s="3" t="s">
        <v>124</v>
      </c>
      <c r="E114" s="8">
        <v>0.683</v>
      </c>
      <c r="F114" s="8">
        <v>0.176</v>
      </c>
      <c r="G114" s="6"/>
    </row>
    <row r="115" spans="1:7" ht="14.25" customHeight="1">
      <c r="A115" s="3">
        <f t="shared" si="3"/>
        <v>317</v>
      </c>
      <c r="B115" s="3" t="s">
        <v>120</v>
      </c>
      <c r="C115" s="3" t="s">
        <v>203</v>
      </c>
      <c r="D115" s="3" t="s">
        <v>125</v>
      </c>
      <c r="E115" s="8">
        <v>0.758</v>
      </c>
      <c r="F115" s="8">
        <v>0.233</v>
      </c>
      <c r="G115" s="6"/>
    </row>
    <row r="116" spans="1:7" ht="14.25" customHeight="1">
      <c r="A116" s="3">
        <f t="shared" si="3"/>
        <v>318</v>
      </c>
      <c r="B116" s="3" t="s">
        <v>120</v>
      </c>
      <c r="C116" s="3" t="s">
        <v>203</v>
      </c>
      <c r="D116" s="3" t="s">
        <v>100</v>
      </c>
      <c r="E116" s="8">
        <v>0.834</v>
      </c>
      <c r="F116" s="8">
        <v>0.275</v>
      </c>
      <c r="G116" s="6"/>
    </row>
    <row r="117" spans="1:7" ht="14.25" customHeight="1">
      <c r="A117" s="3">
        <f t="shared" si="3"/>
        <v>319</v>
      </c>
      <c r="B117" s="3" t="s">
        <v>120</v>
      </c>
      <c r="C117" s="3" t="s">
        <v>205</v>
      </c>
      <c r="D117" s="3" t="s">
        <v>103</v>
      </c>
      <c r="E117" s="8">
        <v>0.593</v>
      </c>
      <c r="F117" s="8">
        <v>0.113</v>
      </c>
      <c r="G117" s="6"/>
    </row>
    <row r="118" spans="1:7" ht="14.25" customHeight="1">
      <c r="A118" s="3">
        <f t="shared" si="3"/>
        <v>320</v>
      </c>
      <c r="B118" s="3" t="s">
        <v>120</v>
      </c>
      <c r="C118" s="3" t="s">
        <v>204</v>
      </c>
      <c r="D118" s="3" t="s">
        <v>104</v>
      </c>
      <c r="E118" s="8">
        <v>0.674</v>
      </c>
      <c r="F118" s="8">
        <v>0.162</v>
      </c>
      <c r="G118" s="6"/>
    </row>
    <row r="119" spans="1:7" ht="14.25" customHeight="1">
      <c r="A119" s="3">
        <f t="shared" si="3"/>
        <v>321</v>
      </c>
      <c r="B119" s="3" t="s">
        <v>120</v>
      </c>
      <c r="C119" s="3" t="s">
        <v>204</v>
      </c>
      <c r="D119" s="3" t="s">
        <v>105</v>
      </c>
      <c r="E119" s="8">
        <v>0.756</v>
      </c>
      <c r="F119" s="8">
        <v>0.2</v>
      </c>
      <c r="G119" s="6"/>
    </row>
    <row r="120" spans="1:7" ht="14.25" customHeight="1">
      <c r="A120" s="3">
        <f t="shared" si="3"/>
        <v>322</v>
      </c>
      <c r="B120" s="3" t="s">
        <v>120</v>
      </c>
      <c r="C120" s="3" t="s">
        <v>203</v>
      </c>
      <c r="D120" s="3" t="s">
        <v>106</v>
      </c>
      <c r="E120" s="8">
        <v>0.838</v>
      </c>
      <c r="F120" s="8">
        <v>0.266</v>
      </c>
      <c r="G120" s="6"/>
    </row>
    <row r="121" spans="1:7" ht="14.25" customHeight="1">
      <c r="A121" s="3">
        <f t="shared" si="3"/>
        <v>323</v>
      </c>
      <c r="B121" s="3" t="s">
        <v>120</v>
      </c>
      <c r="C121" s="3" t="s">
        <v>203</v>
      </c>
      <c r="D121" s="3" t="s">
        <v>107</v>
      </c>
      <c r="E121" s="8">
        <v>0.92</v>
      </c>
      <c r="F121" s="8">
        <v>0.314</v>
      </c>
      <c r="G121" s="6"/>
    </row>
    <row r="122" spans="1:7" ht="14.25" customHeight="1">
      <c r="A122" s="3">
        <f t="shared" si="3"/>
        <v>324</v>
      </c>
      <c r="B122" s="3" t="s">
        <v>120</v>
      </c>
      <c r="C122" s="3" t="s">
        <v>205</v>
      </c>
      <c r="D122" s="3" t="s">
        <v>110</v>
      </c>
      <c r="E122" s="8">
        <v>0.654</v>
      </c>
      <c r="F122" s="8">
        <v>0.126</v>
      </c>
      <c r="G122" s="6"/>
    </row>
    <row r="123" spans="1:7" ht="14.25" customHeight="1">
      <c r="A123" s="3">
        <f t="shared" si="3"/>
        <v>325</v>
      </c>
      <c r="B123" s="3" t="s">
        <v>120</v>
      </c>
      <c r="C123" s="3" t="s">
        <v>204</v>
      </c>
      <c r="D123" s="3" t="s">
        <v>126</v>
      </c>
      <c r="E123" s="8">
        <v>0.742</v>
      </c>
      <c r="F123" s="8">
        <v>0.183</v>
      </c>
      <c r="G123" s="6"/>
    </row>
    <row r="124" spans="1:7" ht="14.25" customHeight="1">
      <c r="A124" s="3">
        <f t="shared" si="3"/>
        <v>326</v>
      </c>
      <c r="B124" s="3" t="s">
        <v>120</v>
      </c>
      <c r="C124" s="3" t="s">
        <v>204</v>
      </c>
      <c r="D124" s="3" t="s">
        <v>112</v>
      </c>
      <c r="E124" s="8">
        <v>0.831</v>
      </c>
      <c r="F124" s="8">
        <v>0.225</v>
      </c>
      <c r="G124" s="6"/>
    </row>
    <row r="125" spans="1:7" ht="14.25" customHeight="1">
      <c r="A125" s="3">
        <f t="shared" si="3"/>
        <v>327</v>
      </c>
      <c r="B125" s="3" t="s">
        <v>120</v>
      </c>
      <c r="C125" s="3" t="s">
        <v>203</v>
      </c>
      <c r="D125" s="3" t="s">
        <v>113</v>
      </c>
      <c r="E125" s="8">
        <v>0.919</v>
      </c>
      <c r="F125" s="8">
        <v>0.298</v>
      </c>
      <c r="G125" s="6"/>
    </row>
    <row r="126" spans="1:7" ht="14.25" customHeight="1">
      <c r="A126" s="3">
        <f t="shared" si="3"/>
        <v>328</v>
      </c>
      <c r="B126" s="3" t="s">
        <v>120</v>
      </c>
      <c r="C126" s="3" t="s">
        <v>203</v>
      </c>
      <c r="D126" s="3" t="s">
        <v>127</v>
      </c>
      <c r="E126" s="8">
        <v>1.007</v>
      </c>
      <c r="F126" s="8">
        <v>0.351</v>
      </c>
      <c r="G126" s="6"/>
    </row>
    <row r="127" spans="1:7" ht="14.25" customHeight="1">
      <c r="A127" s="3">
        <f t="shared" si="3"/>
        <v>329</v>
      </c>
      <c r="B127" s="3" t="s">
        <v>120</v>
      </c>
      <c r="C127" s="3" t="s">
        <v>204</v>
      </c>
      <c r="D127" s="3" t="s">
        <v>128</v>
      </c>
      <c r="E127" s="8">
        <v>0.812</v>
      </c>
      <c r="F127" s="8">
        <v>0.203</v>
      </c>
      <c r="G127" s="6"/>
    </row>
    <row r="128" spans="1:7" ht="14.25" customHeight="1">
      <c r="A128" s="3">
        <f t="shared" si="3"/>
        <v>330</v>
      </c>
      <c r="B128" s="3" t="s">
        <v>120</v>
      </c>
      <c r="C128" s="3" t="s">
        <v>204</v>
      </c>
      <c r="D128" s="3" t="s">
        <v>129</v>
      </c>
      <c r="E128" s="8">
        <v>0.907</v>
      </c>
      <c r="F128" s="8">
        <v>0.25</v>
      </c>
      <c r="G128" s="6"/>
    </row>
    <row r="129" spans="1:7" ht="14.25" customHeight="1">
      <c r="A129" s="3">
        <f t="shared" si="3"/>
        <v>331</v>
      </c>
      <c r="B129" s="3" t="s">
        <v>120</v>
      </c>
      <c r="C129" s="3" t="s">
        <v>203</v>
      </c>
      <c r="D129" s="3" t="s">
        <v>130</v>
      </c>
      <c r="E129" s="8">
        <v>1.002</v>
      </c>
      <c r="F129" s="8">
        <v>0.331</v>
      </c>
      <c r="G129" s="6"/>
    </row>
    <row r="130" spans="1:7" ht="14.25" customHeight="1">
      <c r="A130" s="3">
        <f t="shared" si="3"/>
        <v>332</v>
      </c>
      <c r="B130" s="3" t="s">
        <v>120</v>
      </c>
      <c r="C130" s="3" t="s">
        <v>203</v>
      </c>
      <c r="D130" s="3" t="s">
        <v>131</v>
      </c>
      <c r="E130" s="8">
        <v>1.097</v>
      </c>
      <c r="F130" s="8">
        <v>0.39</v>
      </c>
      <c r="G130" s="6"/>
    </row>
    <row r="131" spans="1:7" ht="14.25" customHeight="1">
      <c r="A131" s="3">
        <f aca="true" t="shared" si="4" ref="A131:A162">A130+1</f>
        <v>333</v>
      </c>
      <c r="B131" s="3" t="s">
        <v>120</v>
      </c>
      <c r="C131" s="3" t="s">
        <v>204</v>
      </c>
      <c r="D131" s="3" t="s">
        <v>132</v>
      </c>
      <c r="E131" s="8">
        <v>0.985</v>
      </c>
      <c r="F131" s="8">
        <v>0.274</v>
      </c>
      <c r="G131" s="6"/>
    </row>
    <row r="132" spans="1:7" ht="14.25" customHeight="1">
      <c r="A132" s="3">
        <f t="shared" si="4"/>
        <v>334</v>
      </c>
      <c r="B132" s="3" t="s">
        <v>120</v>
      </c>
      <c r="C132" s="3" t="s">
        <v>203</v>
      </c>
      <c r="D132" s="3" t="s">
        <v>133</v>
      </c>
      <c r="E132" s="8">
        <v>1.087</v>
      </c>
      <c r="F132" s="8">
        <v>0.364</v>
      </c>
      <c r="G132" s="6"/>
    </row>
    <row r="133" spans="1:7" ht="14.25" customHeight="1">
      <c r="A133" s="3">
        <f t="shared" si="4"/>
        <v>335</v>
      </c>
      <c r="B133" s="3" t="s">
        <v>120</v>
      </c>
      <c r="C133" s="3" t="s">
        <v>203</v>
      </c>
      <c r="D133" s="3" t="s">
        <v>134</v>
      </c>
      <c r="E133" s="8">
        <v>1.189</v>
      </c>
      <c r="F133" s="8">
        <v>0.428</v>
      </c>
      <c r="G133" s="6"/>
    </row>
    <row r="134" spans="1:7" ht="14.25" customHeight="1">
      <c r="A134" s="3">
        <f t="shared" si="4"/>
        <v>336</v>
      </c>
      <c r="B134" s="3" t="s">
        <v>120</v>
      </c>
      <c r="C134" s="3" t="s">
        <v>204</v>
      </c>
      <c r="D134" s="3" t="s">
        <v>135</v>
      </c>
      <c r="E134" s="8">
        <v>1.065</v>
      </c>
      <c r="F134" s="8">
        <v>0.298</v>
      </c>
      <c r="G134" s="6"/>
    </row>
    <row r="135" spans="1:7" ht="14.25" customHeight="1">
      <c r="A135" s="3">
        <f t="shared" si="4"/>
        <v>337</v>
      </c>
      <c r="B135" s="3" t="s">
        <v>120</v>
      </c>
      <c r="C135" s="3" t="s">
        <v>203</v>
      </c>
      <c r="D135" s="3" t="s">
        <v>136</v>
      </c>
      <c r="E135" s="8">
        <v>1.174</v>
      </c>
      <c r="F135" s="8">
        <v>0.397</v>
      </c>
      <c r="G135" s="6"/>
    </row>
    <row r="136" spans="1:7" ht="14.25" customHeight="1">
      <c r="A136" s="3">
        <f t="shared" si="4"/>
        <v>338</v>
      </c>
      <c r="B136" s="3" t="s">
        <v>120</v>
      </c>
      <c r="C136" s="3" t="s">
        <v>203</v>
      </c>
      <c r="D136" s="3" t="s">
        <v>137</v>
      </c>
      <c r="E136" s="8">
        <v>1.282</v>
      </c>
      <c r="F136" s="8">
        <v>0.466</v>
      </c>
      <c r="G136" s="6"/>
    </row>
    <row r="137" spans="1:7" ht="14.25" customHeight="1">
      <c r="A137" s="3">
        <f t="shared" si="4"/>
        <v>339</v>
      </c>
      <c r="B137" s="3" t="s">
        <v>120</v>
      </c>
      <c r="C137" s="3" t="s">
        <v>202</v>
      </c>
      <c r="D137" s="3" t="s">
        <v>138</v>
      </c>
      <c r="E137" s="8">
        <v>0.982</v>
      </c>
      <c r="F137" s="8">
        <v>0.396</v>
      </c>
      <c r="G137" s="6"/>
    </row>
    <row r="138" spans="1:7" ht="14.25" customHeight="1">
      <c r="A138" s="3">
        <f t="shared" si="4"/>
        <v>340</v>
      </c>
      <c r="B138" s="3" t="s">
        <v>120</v>
      </c>
      <c r="C138" s="3" t="s">
        <v>202</v>
      </c>
      <c r="D138" s="3" t="s">
        <v>139</v>
      </c>
      <c r="E138" s="8">
        <v>1.157</v>
      </c>
      <c r="F138" s="8">
        <v>0.512</v>
      </c>
      <c r="G138" s="6"/>
    </row>
    <row r="139" spans="1:7" ht="14.25" customHeight="1">
      <c r="A139" s="3">
        <f t="shared" si="4"/>
        <v>341</v>
      </c>
      <c r="B139" s="3" t="s">
        <v>120</v>
      </c>
      <c r="C139" s="3" t="s">
        <v>202</v>
      </c>
      <c r="D139" s="3" t="s">
        <v>140</v>
      </c>
      <c r="E139" s="8">
        <v>1.34</v>
      </c>
      <c r="F139" s="8">
        <v>0.646</v>
      </c>
      <c r="G139" s="6"/>
    </row>
    <row r="140" spans="1:7" ht="14.25" customHeight="1">
      <c r="A140" s="3">
        <f t="shared" si="4"/>
        <v>342</v>
      </c>
      <c r="B140" s="3" t="s">
        <v>120</v>
      </c>
      <c r="C140" s="3" t="s">
        <v>201</v>
      </c>
      <c r="D140" s="3" t="s">
        <v>141</v>
      </c>
      <c r="E140" s="8">
        <v>1.53</v>
      </c>
      <c r="F140" s="8">
        <v>0.891</v>
      </c>
      <c r="G140" s="6"/>
    </row>
    <row r="141" spans="1:7" ht="14.25" customHeight="1">
      <c r="A141" s="3">
        <f t="shared" si="4"/>
        <v>343</v>
      </c>
      <c r="B141" s="3" t="s">
        <v>120</v>
      </c>
      <c r="C141" s="3" t="s">
        <v>201</v>
      </c>
      <c r="D141" s="3" t="s">
        <v>142</v>
      </c>
      <c r="E141" s="8">
        <v>1.727</v>
      </c>
      <c r="F141" s="8">
        <v>1.062</v>
      </c>
      <c r="G141" s="6"/>
    </row>
    <row r="142" spans="1:7" ht="14.25" customHeight="1">
      <c r="A142" s="3">
        <f t="shared" si="4"/>
        <v>344</v>
      </c>
      <c r="B142" s="3" t="s">
        <v>120</v>
      </c>
      <c r="C142" s="3" t="s">
        <v>202</v>
      </c>
      <c r="D142" s="3" t="s">
        <v>109</v>
      </c>
      <c r="E142" s="8">
        <v>1.064</v>
      </c>
      <c r="F142" s="8">
        <v>0.451</v>
      </c>
      <c r="G142" s="6"/>
    </row>
    <row r="143" spans="1:7" ht="14.25" customHeight="1">
      <c r="A143" s="3">
        <f t="shared" si="4"/>
        <v>345</v>
      </c>
      <c r="B143" s="3" t="s">
        <v>120</v>
      </c>
      <c r="C143" s="3" t="s">
        <v>202</v>
      </c>
      <c r="D143" s="3" t="s">
        <v>143</v>
      </c>
      <c r="E143" s="8">
        <v>1.251</v>
      </c>
      <c r="F143" s="8">
        <v>0.582</v>
      </c>
      <c r="G143" s="6"/>
    </row>
    <row r="144" spans="1:7" ht="14.25" customHeight="1">
      <c r="A144" s="3">
        <f t="shared" si="4"/>
        <v>346</v>
      </c>
      <c r="B144" s="3" t="s">
        <v>120</v>
      </c>
      <c r="C144" s="3" t="s">
        <v>202</v>
      </c>
      <c r="D144" s="3" t="s">
        <v>144</v>
      </c>
      <c r="E144" s="8">
        <v>1.445</v>
      </c>
      <c r="F144" s="8">
        <v>0.734</v>
      </c>
      <c r="G144" s="6"/>
    </row>
    <row r="145" spans="1:7" ht="14.25" customHeight="1">
      <c r="A145" s="3">
        <f t="shared" si="4"/>
        <v>347</v>
      </c>
      <c r="B145" s="3" t="s">
        <v>120</v>
      </c>
      <c r="C145" s="3" t="s">
        <v>201</v>
      </c>
      <c r="D145" s="3" t="s">
        <v>145</v>
      </c>
      <c r="E145" s="8">
        <v>1.646</v>
      </c>
      <c r="F145" s="8">
        <v>1.015</v>
      </c>
      <c r="G145" s="6"/>
    </row>
    <row r="146" spans="1:7" ht="14.25" customHeight="1">
      <c r="A146" s="3">
        <f t="shared" si="4"/>
        <v>348</v>
      </c>
      <c r="B146" s="3" t="s">
        <v>120</v>
      </c>
      <c r="C146" s="3" t="s">
        <v>201</v>
      </c>
      <c r="D146" s="3" t="s">
        <v>146</v>
      </c>
      <c r="E146" s="8">
        <v>1.853</v>
      </c>
      <c r="F146" s="8">
        <v>1.206</v>
      </c>
      <c r="G146" s="6"/>
    </row>
    <row r="147" spans="1:7" ht="14.25" customHeight="1">
      <c r="A147" s="3">
        <f t="shared" si="4"/>
        <v>349</v>
      </c>
      <c r="B147" s="3" t="s">
        <v>120</v>
      </c>
      <c r="C147" s="3" t="s">
        <v>202</v>
      </c>
      <c r="D147" s="3" t="s">
        <v>147</v>
      </c>
      <c r="E147" s="8">
        <v>1.146</v>
      </c>
      <c r="F147" s="8">
        <v>0.506</v>
      </c>
      <c r="G147" s="6"/>
    </row>
    <row r="148" spans="1:7" ht="14.25" customHeight="1">
      <c r="A148" s="3">
        <f t="shared" si="4"/>
        <v>350</v>
      </c>
      <c r="B148" s="3" t="s">
        <v>120</v>
      </c>
      <c r="C148" s="3" t="s">
        <v>202</v>
      </c>
      <c r="D148" s="3" t="s">
        <v>148</v>
      </c>
      <c r="E148" s="8">
        <v>1.345</v>
      </c>
      <c r="F148" s="8">
        <v>0.652</v>
      </c>
      <c r="G148" s="6"/>
    </row>
    <row r="149" spans="1:7" ht="14.25" customHeight="1">
      <c r="A149" s="3">
        <f t="shared" si="4"/>
        <v>351</v>
      </c>
      <c r="B149" s="3" t="s">
        <v>120</v>
      </c>
      <c r="C149" s="3" t="s">
        <v>202</v>
      </c>
      <c r="D149" s="3" t="s">
        <v>149</v>
      </c>
      <c r="E149" s="8">
        <v>1.55</v>
      </c>
      <c r="F149" s="8">
        <v>0.82</v>
      </c>
      <c r="G149" s="6"/>
    </row>
    <row r="150" spans="1:7" ht="14.25" customHeight="1">
      <c r="A150" s="3">
        <f t="shared" si="4"/>
        <v>352</v>
      </c>
      <c r="B150" s="3" t="s">
        <v>120</v>
      </c>
      <c r="C150" s="3" t="s">
        <v>201</v>
      </c>
      <c r="D150" s="3" t="s">
        <v>150</v>
      </c>
      <c r="E150" s="8">
        <v>1.762</v>
      </c>
      <c r="F150" s="8">
        <v>1.138</v>
      </c>
      <c r="G150" s="6"/>
    </row>
    <row r="151" spans="1:7" ht="14.25" customHeight="1">
      <c r="A151" s="3">
        <f t="shared" si="4"/>
        <v>353</v>
      </c>
      <c r="B151" s="3" t="s">
        <v>120</v>
      </c>
      <c r="C151" s="3" t="s">
        <v>201</v>
      </c>
      <c r="D151" s="3" t="s">
        <v>151</v>
      </c>
      <c r="E151" s="8">
        <v>1.98</v>
      </c>
      <c r="F151" s="8">
        <v>1.351</v>
      </c>
      <c r="G151" s="6"/>
    </row>
    <row r="152" spans="1:7" ht="14.25" customHeight="1">
      <c r="A152" s="3">
        <f t="shared" si="4"/>
        <v>354</v>
      </c>
      <c r="B152" s="3" t="s">
        <v>120</v>
      </c>
      <c r="C152" s="3" t="s">
        <v>202</v>
      </c>
      <c r="D152" s="3" t="s">
        <v>152</v>
      </c>
      <c r="E152" s="8">
        <v>1.228</v>
      </c>
      <c r="F152" s="8">
        <v>0.561</v>
      </c>
      <c r="G152" s="6"/>
    </row>
    <row r="153" spans="1:7" ht="14.25" customHeight="1">
      <c r="A153" s="3">
        <f t="shared" si="4"/>
        <v>355</v>
      </c>
      <c r="B153" s="3" t="s">
        <v>120</v>
      </c>
      <c r="C153" s="3" t="s">
        <v>202</v>
      </c>
      <c r="D153" s="3" t="s">
        <v>153</v>
      </c>
      <c r="E153" s="8">
        <v>1.438</v>
      </c>
      <c r="F153" s="8">
        <v>0.722</v>
      </c>
      <c r="G153" s="6"/>
    </row>
    <row r="154" spans="1:7" ht="14.25" customHeight="1">
      <c r="A154" s="3">
        <f t="shared" si="4"/>
        <v>356</v>
      </c>
      <c r="B154" s="3" t="s">
        <v>120</v>
      </c>
      <c r="C154" s="3" t="s">
        <v>202</v>
      </c>
      <c r="D154" s="3" t="s">
        <v>154</v>
      </c>
      <c r="E154" s="8">
        <v>1.655</v>
      </c>
      <c r="F154" s="8">
        <v>0.906</v>
      </c>
      <c r="G154" s="6"/>
    </row>
    <row r="155" spans="1:7" ht="14.25" customHeight="1">
      <c r="A155" s="3">
        <f t="shared" si="4"/>
        <v>357</v>
      </c>
      <c r="B155" s="3" t="s">
        <v>120</v>
      </c>
      <c r="C155" s="3" t="s">
        <v>201</v>
      </c>
      <c r="D155" s="3" t="s">
        <v>155</v>
      </c>
      <c r="E155" s="8">
        <v>1.878</v>
      </c>
      <c r="F155" s="8">
        <v>1.262</v>
      </c>
      <c r="G155" s="6"/>
    </row>
    <row r="156" spans="1:7" ht="14.25" customHeight="1">
      <c r="A156" s="3">
        <f t="shared" si="4"/>
        <v>358</v>
      </c>
      <c r="B156" s="3" t="s">
        <v>120</v>
      </c>
      <c r="C156" s="3" t="s">
        <v>201</v>
      </c>
      <c r="D156" s="3" t="s">
        <v>156</v>
      </c>
      <c r="E156" s="8">
        <v>2.107</v>
      </c>
      <c r="F156" s="8">
        <v>1.497</v>
      </c>
      <c r="G156" s="6"/>
    </row>
    <row r="157" spans="1:7" ht="14.25" customHeight="1">
      <c r="A157" s="3">
        <f t="shared" si="4"/>
        <v>359</v>
      </c>
      <c r="B157" s="3" t="s">
        <v>120</v>
      </c>
      <c r="C157" s="3" t="s">
        <v>202</v>
      </c>
      <c r="D157" s="3" t="s">
        <v>157</v>
      </c>
      <c r="E157" s="8">
        <v>1.31</v>
      </c>
      <c r="F157" s="8">
        <v>0.616</v>
      </c>
      <c r="G157" s="6"/>
    </row>
    <row r="158" spans="1:7" ht="14.25" customHeight="1">
      <c r="A158" s="3">
        <f t="shared" si="4"/>
        <v>360</v>
      </c>
      <c r="B158" s="3" t="s">
        <v>120</v>
      </c>
      <c r="C158" s="3" t="s">
        <v>202</v>
      </c>
      <c r="D158" s="3" t="s">
        <v>158</v>
      </c>
      <c r="E158" s="8">
        <v>1.532</v>
      </c>
      <c r="F158" s="8">
        <v>0.79</v>
      </c>
      <c r="G158" s="6"/>
    </row>
    <row r="159" spans="1:7" ht="14.25" customHeight="1">
      <c r="A159" s="3">
        <f t="shared" si="4"/>
        <v>361</v>
      </c>
      <c r="B159" s="3" t="s">
        <v>120</v>
      </c>
      <c r="C159" s="3" t="s">
        <v>202</v>
      </c>
      <c r="D159" s="3" t="s">
        <v>159</v>
      </c>
      <c r="E159" s="8">
        <v>1.76</v>
      </c>
      <c r="F159" s="8">
        <v>0.992</v>
      </c>
      <c r="G159" s="6"/>
    </row>
    <row r="160" spans="1:7" ht="14.25" customHeight="1">
      <c r="A160" s="3">
        <f t="shared" si="4"/>
        <v>362</v>
      </c>
      <c r="B160" s="3" t="s">
        <v>120</v>
      </c>
      <c r="C160" s="3" t="s">
        <v>201</v>
      </c>
      <c r="D160" s="3" t="s">
        <v>160</v>
      </c>
      <c r="E160" s="8">
        <v>1.994</v>
      </c>
      <c r="F160" s="8">
        <v>1.386</v>
      </c>
      <c r="G160" s="6"/>
    </row>
    <row r="161" spans="1:7" ht="14.25" customHeight="1">
      <c r="A161" s="3">
        <f t="shared" si="4"/>
        <v>363</v>
      </c>
      <c r="B161" s="3" t="s">
        <v>120</v>
      </c>
      <c r="C161" s="3" t="s">
        <v>201</v>
      </c>
      <c r="D161" s="3" t="s">
        <v>161</v>
      </c>
      <c r="E161" s="8">
        <v>2.234</v>
      </c>
      <c r="F161" s="8">
        <v>1.642</v>
      </c>
      <c r="G161" s="6"/>
    </row>
    <row r="162" spans="1:7" ht="14.25" customHeight="1">
      <c r="A162" s="3">
        <f t="shared" si="4"/>
        <v>364</v>
      </c>
      <c r="B162" s="3" t="s">
        <v>120</v>
      </c>
      <c r="C162" s="3" t="s">
        <v>201</v>
      </c>
      <c r="D162" s="3" t="s">
        <v>162</v>
      </c>
      <c r="E162" s="8">
        <v>2.86</v>
      </c>
      <c r="F162" s="8">
        <v>2.398</v>
      </c>
      <c r="G162" s="6"/>
    </row>
    <row r="163" spans="1:7" ht="14.25" customHeight="1">
      <c r="A163" s="3">
        <f aca="true" t="shared" si="5" ref="A163:A194">A162+1</f>
        <v>365</v>
      </c>
      <c r="B163" s="3" t="s">
        <v>120</v>
      </c>
      <c r="C163" s="3" t="s">
        <v>202</v>
      </c>
      <c r="D163" s="3" t="s">
        <v>163</v>
      </c>
      <c r="E163" s="8">
        <v>1.392</v>
      </c>
      <c r="F163" s="8">
        <v>0.671</v>
      </c>
      <c r="G163" s="6"/>
    </row>
    <row r="164" spans="1:7" ht="14.25" customHeight="1">
      <c r="A164" s="3">
        <f t="shared" si="5"/>
        <v>366</v>
      </c>
      <c r="B164" s="3" t="s">
        <v>120</v>
      </c>
      <c r="C164" s="3" t="s">
        <v>202</v>
      </c>
      <c r="D164" s="3" t="s">
        <v>164</v>
      </c>
      <c r="E164" s="8">
        <v>1.625</v>
      </c>
      <c r="F164" s="8">
        <v>0.861</v>
      </c>
      <c r="G164" s="6"/>
    </row>
    <row r="165" spans="1:7" ht="14.25" customHeight="1">
      <c r="A165" s="3">
        <f t="shared" si="5"/>
        <v>367</v>
      </c>
      <c r="B165" s="3" t="s">
        <v>120</v>
      </c>
      <c r="C165" s="3" t="s">
        <v>202</v>
      </c>
      <c r="D165" s="3" t="s">
        <v>165</v>
      </c>
      <c r="E165" s="8">
        <v>1.865</v>
      </c>
      <c r="F165" s="8">
        <v>1.079</v>
      </c>
      <c r="G165" s="6"/>
    </row>
    <row r="166" spans="1:7" ht="14.25" customHeight="1">
      <c r="A166" s="3">
        <f t="shared" si="5"/>
        <v>368</v>
      </c>
      <c r="B166" s="3" t="s">
        <v>120</v>
      </c>
      <c r="C166" s="3" t="s">
        <v>201</v>
      </c>
      <c r="D166" s="3" t="s">
        <v>166</v>
      </c>
      <c r="E166" s="8">
        <v>2.11</v>
      </c>
      <c r="F166" s="8">
        <v>1.51</v>
      </c>
      <c r="G166" s="6"/>
    </row>
    <row r="167" spans="1:7" ht="14.25" customHeight="1">
      <c r="A167" s="3">
        <f t="shared" si="5"/>
        <v>369</v>
      </c>
      <c r="B167" s="3" t="s">
        <v>120</v>
      </c>
      <c r="C167" s="3" t="s">
        <v>201</v>
      </c>
      <c r="D167" s="3" t="s">
        <v>167</v>
      </c>
      <c r="E167" s="8">
        <v>2.36</v>
      </c>
      <c r="F167" s="8">
        <v>1.786</v>
      </c>
      <c r="G167" s="6"/>
    </row>
    <row r="168" spans="1:7" ht="14.25" customHeight="1">
      <c r="A168" s="3">
        <f t="shared" si="5"/>
        <v>370</v>
      </c>
      <c r="B168" s="3" t="s">
        <v>120</v>
      </c>
      <c r="C168" s="3" t="s">
        <v>201</v>
      </c>
      <c r="D168" s="3" t="s">
        <v>168</v>
      </c>
      <c r="E168" s="8">
        <v>3.012</v>
      </c>
      <c r="F168" s="8">
        <v>2.606</v>
      </c>
      <c r="G168" s="6"/>
    </row>
    <row r="169" spans="1:7" ht="14.25" customHeight="1">
      <c r="A169" s="3">
        <f t="shared" si="5"/>
        <v>371</v>
      </c>
      <c r="B169" s="3" t="s">
        <v>120</v>
      </c>
      <c r="C169" s="3" t="s">
        <v>202</v>
      </c>
      <c r="D169" s="3" t="s">
        <v>169</v>
      </c>
      <c r="E169" s="8">
        <v>1.474</v>
      </c>
      <c r="F169" s="8">
        <v>0.726</v>
      </c>
      <c r="G169" s="6"/>
    </row>
    <row r="170" spans="1:7" ht="14.25" customHeight="1">
      <c r="A170" s="3">
        <f t="shared" si="5"/>
        <v>372</v>
      </c>
      <c r="B170" s="3" t="s">
        <v>120</v>
      </c>
      <c r="C170" s="3" t="s">
        <v>202</v>
      </c>
      <c r="D170" s="3" t="s">
        <v>170</v>
      </c>
      <c r="E170" s="8">
        <v>1.719</v>
      </c>
      <c r="F170" s="8">
        <v>0.93</v>
      </c>
      <c r="G170" s="6"/>
    </row>
    <row r="171" spans="1:7" ht="14.25" customHeight="1">
      <c r="A171" s="3">
        <f t="shared" si="5"/>
        <v>373</v>
      </c>
      <c r="B171" s="3" t="s">
        <v>120</v>
      </c>
      <c r="C171" s="3" t="s">
        <v>202</v>
      </c>
      <c r="D171" s="3" t="s">
        <v>171</v>
      </c>
      <c r="E171" s="8">
        <v>1.97</v>
      </c>
      <c r="F171" s="8">
        <v>1.166</v>
      </c>
      <c r="G171" s="6"/>
    </row>
    <row r="172" spans="1:7" ht="14.25" customHeight="1">
      <c r="A172" s="3">
        <f t="shared" si="5"/>
        <v>374</v>
      </c>
      <c r="B172" s="3" t="s">
        <v>120</v>
      </c>
      <c r="C172" s="3" t="s">
        <v>201</v>
      </c>
      <c r="D172" s="3" t="s">
        <v>172</v>
      </c>
      <c r="E172" s="8">
        <v>2.226</v>
      </c>
      <c r="F172" s="8">
        <v>1.634</v>
      </c>
      <c r="G172" s="6"/>
    </row>
    <row r="173" spans="1:7" ht="14.25" customHeight="1">
      <c r="A173" s="3">
        <f t="shared" si="5"/>
        <v>375</v>
      </c>
      <c r="B173" s="3" t="s">
        <v>120</v>
      </c>
      <c r="C173" s="3" t="s">
        <v>201</v>
      </c>
      <c r="D173" s="3" t="s">
        <v>173</v>
      </c>
      <c r="E173" s="8">
        <v>2.487</v>
      </c>
      <c r="F173" s="8">
        <v>1.932</v>
      </c>
      <c r="G173" s="6"/>
    </row>
    <row r="174" spans="1:7" ht="14.25" customHeight="1">
      <c r="A174" s="3">
        <f t="shared" si="5"/>
        <v>376</v>
      </c>
      <c r="B174" s="3" t="s">
        <v>120</v>
      </c>
      <c r="C174" s="3" t="s">
        <v>201</v>
      </c>
      <c r="D174" s="3" t="s">
        <v>174</v>
      </c>
      <c r="E174" s="8">
        <v>3.164</v>
      </c>
      <c r="F174" s="8">
        <v>2.814</v>
      </c>
      <c r="G174" s="6"/>
    </row>
    <row r="175" spans="1:7" ht="14.25" customHeight="1">
      <c r="A175" s="3">
        <f t="shared" si="5"/>
        <v>377</v>
      </c>
      <c r="B175" s="3" t="s">
        <v>120</v>
      </c>
      <c r="C175" s="3" t="s">
        <v>202</v>
      </c>
      <c r="D175" s="3" t="s">
        <v>175</v>
      </c>
      <c r="E175" s="8">
        <v>1.556</v>
      </c>
      <c r="F175" s="8">
        <v>0.781</v>
      </c>
      <c r="G175" s="6"/>
    </row>
    <row r="176" spans="1:7" ht="14.25" customHeight="1">
      <c r="A176" s="3">
        <f t="shared" si="5"/>
        <v>378</v>
      </c>
      <c r="B176" s="3" t="s">
        <v>120</v>
      </c>
      <c r="C176" s="3" t="s">
        <v>202</v>
      </c>
      <c r="D176" s="3" t="s">
        <v>176</v>
      </c>
      <c r="E176" s="8">
        <v>1.813</v>
      </c>
      <c r="F176" s="8">
        <v>0.999</v>
      </c>
      <c r="G176" s="6"/>
    </row>
    <row r="177" spans="1:7" ht="14.25" customHeight="1">
      <c r="A177" s="3">
        <f t="shared" si="5"/>
        <v>379</v>
      </c>
      <c r="B177" s="3" t="s">
        <v>120</v>
      </c>
      <c r="C177" s="3" t="s">
        <v>202</v>
      </c>
      <c r="D177" s="3" t="s">
        <v>177</v>
      </c>
      <c r="E177" s="8">
        <v>2.075</v>
      </c>
      <c r="F177" s="8">
        <v>1.251</v>
      </c>
      <c r="G177" s="6"/>
    </row>
    <row r="178" spans="1:7" ht="14.25" customHeight="1">
      <c r="A178" s="3">
        <f t="shared" si="5"/>
        <v>380</v>
      </c>
      <c r="B178" s="3" t="s">
        <v>120</v>
      </c>
      <c r="C178" s="3" t="s">
        <v>201</v>
      </c>
      <c r="D178" s="3" t="s">
        <v>178</v>
      </c>
      <c r="E178" s="8">
        <v>2.342</v>
      </c>
      <c r="F178" s="8">
        <v>1.758</v>
      </c>
      <c r="G178" s="6"/>
    </row>
    <row r="179" spans="1:7" ht="14.25" customHeight="1">
      <c r="A179" s="3">
        <f t="shared" si="5"/>
        <v>381</v>
      </c>
      <c r="B179" s="3" t="s">
        <v>120</v>
      </c>
      <c r="C179" s="3" t="s">
        <v>201</v>
      </c>
      <c r="D179" s="3" t="s">
        <v>179</v>
      </c>
      <c r="E179" s="8">
        <v>2.614</v>
      </c>
      <c r="F179" s="8">
        <v>2.077</v>
      </c>
      <c r="G179" s="6"/>
    </row>
    <row r="180" spans="1:7" ht="14.25" customHeight="1">
      <c r="A180" s="3">
        <f t="shared" si="5"/>
        <v>382</v>
      </c>
      <c r="B180" s="3" t="s">
        <v>120</v>
      </c>
      <c r="C180" s="3" t="s">
        <v>201</v>
      </c>
      <c r="D180" s="3" t="s">
        <v>180</v>
      </c>
      <c r="E180" s="8">
        <v>3.316</v>
      </c>
      <c r="F180" s="8">
        <v>3.022</v>
      </c>
      <c r="G180" s="6"/>
    </row>
    <row r="181" spans="1:7" ht="14.25" customHeight="1">
      <c r="A181" s="3">
        <f t="shared" si="5"/>
        <v>383</v>
      </c>
      <c r="B181" s="3" t="s">
        <v>120</v>
      </c>
      <c r="C181" s="3" t="s">
        <v>181</v>
      </c>
      <c r="D181" s="3" t="s">
        <v>78</v>
      </c>
      <c r="E181" s="8">
        <v>0.279</v>
      </c>
      <c r="F181" s="8">
        <v>0.034</v>
      </c>
      <c r="G181" s="6"/>
    </row>
    <row r="182" spans="1:7" ht="14.25" customHeight="1">
      <c r="A182" s="3">
        <f t="shared" si="5"/>
        <v>384</v>
      </c>
      <c r="B182" s="3" t="s">
        <v>120</v>
      </c>
      <c r="C182" s="3" t="s">
        <v>181</v>
      </c>
      <c r="D182" s="3" t="s">
        <v>79</v>
      </c>
      <c r="E182" s="8">
        <v>0.326</v>
      </c>
      <c r="F182" s="8">
        <v>0.047</v>
      </c>
      <c r="G182" s="6"/>
    </row>
    <row r="183" spans="1:7" ht="14.25" customHeight="1">
      <c r="A183" s="3">
        <f t="shared" si="5"/>
        <v>385</v>
      </c>
      <c r="B183" s="3" t="s">
        <v>120</v>
      </c>
      <c r="C183" s="3" t="s">
        <v>181</v>
      </c>
      <c r="D183" s="3" t="s">
        <v>80</v>
      </c>
      <c r="E183" s="8">
        <v>0.372</v>
      </c>
      <c r="F183" s="8">
        <v>0.067</v>
      </c>
      <c r="G183" s="6"/>
    </row>
    <row r="184" spans="1:7" ht="14.25" customHeight="1">
      <c r="A184" s="3">
        <f t="shared" si="5"/>
        <v>386</v>
      </c>
      <c r="B184" s="3" t="s">
        <v>120</v>
      </c>
      <c r="C184" s="3" t="s">
        <v>181</v>
      </c>
      <c r="D184" s="3" t="s">
        <v>81</v>
      </c>
      <c r="E184" s="8">
        <v>0.419</v>
      </c>
      <c r="F184" s="8">
        <v>0.083</v>
      </c>
      <c r="G184" s="6"/>
    </row>
    <row r="185" spans="1:7" ht="14.25" customHeight="1">
      <c r="A185" s="3">
        <f t="shared" si="5"/>
        <v>387</v>
      </c>
      <c r="B185" s="3" t="s">
        <v>120</v>
      </c>
      <c r="C185" s="3" t="s">
        <v>181</v>
      </c>
      <c r="D185" s="3" t="s">
        <v>83</v>
      </c>
      <c r="E185" s="8">
        <v>0.322</v>
      </c>
      <c r="F185" s="8">
        <v>0.044</v>
      </c>
      <c r="G185" s="6"/>
    </row>
    <row r="186" spans="1:7" ht="14.25" customHeight="1">
      <c r="A186" s="3">
        <f t="shared" si="5"/>
        <v>388</v>
      </c>
      <c r="B186" s="3" t="s">
        <v>120</v>
      </c>
      <c r="C186" s="3" t="s">
        <v>181</v>
      </c>
      <c r="D186" s="3" t="s">
        <v>84</v>
      </c>
      <c r="E186" s="8">
        <v>0.375</v>
      </c>
      <c r="F186" s="8">
        <v>0.058</v>
      </c>
      <c r="G186" s="6"/>
    </row>
    <row r="187" spans="1:7" ht="14.25" customHeight="1">
      <c r="A187" s="3">
        <f t="shared" si="5"/>
        <v>389</v>
      </c>
      <c r="B187" s="3" t="s">
        <v>120</v>
      </c>
      <c r="C187" s="3" t="s">
        <v>182</v>
      </c>
      <c r="D187" s="3" t="s">
        <v>85</v>
      </c>
      <c r="E187" s="8">
        <v>0.427</v>
      </c>
      <c r="F187" s="8">
        <v>0.085</v>
      </c>
      <c r="G187" s="6"/>
    </row>
    <row r="188" spans="1:7" ht="14.25" customHeight="1">
      <c r="A188" s="3">
        <f t="shared" si="5"/>
        <v>390</v>
      </c>
      <c r="B188" s="3" t="s">
        <v>120</v>
      </c>
      <c r="C188" s="3" t="s">
        <v>182</v>
      </c>
      <c r="D188" s="3" t="s">
        <v>86</v>
      </c>
      <c r="E188" s="8">
        <v>0.479</v>
      </c>
      <c r="F188" s="8">
        <v>0.104</v>
      </c>
      <c r="G188" s="6"/>
    </row>
    <row r="189" spans="1:7" ht="14.25" customHeight="1">
      <c r="A189" s="3">
        <f t="shared" si="5"/>
        <v>391</v>
      </c>
      <c r="B189" s="3" t="s">
        <v>120</v>
      </c>
      <c r="C189" s="3" t="s">
        <v>183</v>
      </c>
      <c r="D189" s="3" t="s">
        <v>87</v>
      </c>
      <c r="E189" s="8">
        <v>0.531</v>
      </c>
      <c r="F189" s="8">
        <v>0.138</v>
      </c>
      <c r="G189" s="6"/>
    </row>
    <row r="190" spans="1:7" ht="14.25" customHeight="1">
      <c r="A190" s="3">
        <f t="shared" si="5"/>
        <v>392</v>
      </c>
      <c r="B190" s="3" t="s">
        <v>120</v>
      </c>
      <c r="C190" s="3" t="s">
        <v>181</v>
      </c>
      <c r="D190" s="3" t="s">
        <v>121</v>
      </c>
      <c r="E190" s="8">
        <v>0.426</v>
      </c>
      <c r="F190" s="8">
        <v>0.07</v>
      </c>
      <c r="G190" s="6"/>
    </row>
    <row r="191" spans="1:7" ht="14.25" customHeight="1">
      <c r="A191" s="3">
        <f t="shared" si="5"/>
        <v>393</v>
      </c>
      <c r="B191" s="3" t="s">
        <v>120</v>
      </c>
      <c r="C191" s="3" t="s">
        <v>182</v>
      </c>
      <c r="D191" s="3" t="s">
        <v>92</v>
      </c>
      <c r="E191" s="8">
        <v>0.483</v>
      </c>
      <c r="F191" s="8">
        <v>0.102</v>
      </c>
      <c r="G191" s="6"/>
    </row>
    <row r="192" spans="1:7" ht="14.25" customHeight="1">
      <c r="A192" s="3">
        <f t="shared" si="5"/>
        <v>394</v>
      </c>
      <c r="B192" s="3" t="s">
        <v>120</v>
      </c>
      <c r="C192" s="3" t="s">
        <v>182</v>
      </c>
      <c r="D192" s="3" t="s">
        <v>93</v>
      </c>
      <c r="E192" s="8">
        <v>0.541</v>
      </c>
      <c r="F192" s="8">
        <v>0.125</v>
      </c>
      <c r="G192" s="6"/>
    </row>
    <row r="193" spans="1:7" ht="14.25" customHeight="1">
      <c r="A193" s="3">
        <f t="shared" si="5"/>
        <v>395</v>
      </c>
      <c r="B193" s="3" t="s">
        <v>120</v>
      </c>
      <c r="C193" s="3" t="s">
        <v>183</v>
      </c>
      <c r="D193" s="3" t="s">
        <v>94</v>
      </c>
      <c r="E193" s="8">
        <v>0.598</v>
      </c>
      <c r="F193" s="8">
        <v>0.166</v>
      </c>
      <c r="G193" s="6"/>
    </row>
    <row r="194" spans="1:7" ht="14.25" customHeight="1">
      <c r="A194" s="3">
        <f t="shared" si="5"/>
        <v>396</v>
      </c>
      <c r="B194" s="3" t="s">
        <v>120</v>
      </c>
      <c r="C194" s="3" t="s">
        <v>183</v>
      </c>
      <c r="D194" s="3" t="s">
        <v>95</v>
      </c>
      <c r="E194" s="8">
        <v>0.656</v>
      </c>
      <c r="F194" s="8">
        <v>0.195</v>
      </c>
      <c r="G194" s="6"/>
    </row>
    <row r="195" spans="1:7" ht="14.25" customHeight="1">
      <c r="A195" s="3">
        <f aca="true" t="shared" si="6" ref="A195:A226">A194+1</f>
        <v>397</v>
      </c>
      <c r="B195" s="3" t="s">
        <v>120</v>
      </c>
      <c r="C195" s="3" t="s">
        <v>181</v>
      </c>
      <c r="D195" s="3" t="s">
        <v>122</v>
      </c>
      <c r="E195" s="8">
        <v>0.479</v>
      </c>
      <c r="F195" s="8">
        <v>0.082</v>
      </c>
      <c r="G195" s="6"/>
    </row>
    <row r="196" spans="1:7" ht="14.25" customHeight="1">
      <c r="A196" s="3">
        <f t="shared" si="6"/>
        <v>398</v>
      </c>
      <c r="B196" s="3" t="s">
        <v>120</v>
      </c>
      <c r="C196" s="3" t="s">
        <v>182</v>
      </c>
      <c r="D196" s="3" t="s">
        <v>123</v>
      </c>
      <c r="E196" s="8">
        <v>0.542</v>
      </c>
      <c r="F196" s="8">
        <v>0.119</v>
      </c>
      <c r="G196" s="6"/>
    </row>
    <row r="197" spans="1:7" ht="14.25" customHeight="1">
      <c r="A197" s="3">
        <f t="shared" si="6"/>
        <v>399</v>
      </c>
      <c r="B197" s="3" t="s">
        <v>120</v>
      </c>
      <c r="C197" s="3" t="s">
        <v>182</v>
      </c>
      <c r="D197" s="3" t="s">
        <v>124</v>
      </c>
      <c r="E197" s="8">
        <v>0.605</v>
      </c>
      <c r="F197" s="8">
        <v>0.146</v>
      </c>
      <c r="G197" s="6"/>
    </row>
    <row r="198" spans="1:7" ht="14.25" customHeight="1">
      <c r="A198" s="3">
        <f t="shared" si="6"/>
        <v>400</v>
      </c>
      <c r="B198" s="3" t="s">
        <v>120</v>
      </c>
      <c r="C198" s="3" t="s">
        <v>183</v>
      </c>
      <c r="D198" s="3" t="s">
        <v>125</v>
      </c>
      <c r="E198" s="8">
        <v>0.668</v>
      </c>
      <c r="F198" s="8">
        <v>0.194</v>
      </c>
      <c r="G198" s="6"/>
    </row>
    <row r="199" spans="1:7" ht="14.25" customHeight="1">
      <c r="A199" s="3">
        <f t="shared" si="6"/>
        <v>401</v>
      </c>
      <c r="B199" s="3" t="s">
        <v>120</v>
      </c>
      <c r="C199" s="3" t="s">
        <v>183</v>
      </c>
      <c r="D199" s="3" t="s">
        <v>100</v>
      </c>
      <c r="E199" s="8">
        <v>0.731</v>
      </c>
      <c r="F199" s="8">
        <v>0.227</v>
      </c>
      <c r="G199" s="6"/>
    </row>
    <row r="200" spans="1:7" ht="14.25" customHeight="1">
      <c r="A200" s="3">
        <f t="shared" si="6"/>
        <v>402</v>
      </c>
      <c r="B200" s="3" t="s">
        <v>120</v>
      </c>
      <c r="C200" s="3" t="s">
        <v>181</v>
      </c>
      <c r="D200" s="3" t="s">
        <v>103</v>
      </c>
      <c r="E200" s="8">
        <v>0.534</v>
      </c>
      <c r="F200" s="8">
        <v>0.093</v>
      </c>
      <c r="G200" s="6"/>
    </row>
    <row r="201" spans="1:7" ht="14.25" customHeight="1">
      <c r="A201" s="3">
        <f t="shared" si="6"/>
        <v>403</v>
      </c>
      <c r="B201" s="3" t="s">
        <v>120</v>
      </c>
      <c r="C201" s="3" t="s">
        <v>182</v>
      </c>
      <c r="D201" s="3" t="s">
        <v>104</v>
      </c>
      <c r="E201" s="8">
        <v>0.602</v>
      </c>
      <c r="F201" s="8">
        <v>0.136</v>
      </c>
      <c r="G201" s="6"/>
    </row>
    <row r="202" spans="1:7" ht="14.25" customHeight="1">
      <c r="A202" s="3">
        <f t="shared" si="6"/>
        <v>404</v>
      </c>
      <c r="B202" s="3" t="s">
        <v>120</v>
      </c>
      <c r="C202" s="3" t="s">
        <v>182</v>
      </c>
      <c r="D202" s="3" t="s">
        <v>105</v>
      </c>
      <c r="E202" s="8">
        <v>0.671</v>
      </c>
      <c r="F202" s="8">
        <v>0.166</v>
      </c>
      <c r="G202" s="6"/>
    </row>
    <row r="203" spans="1:7" ht="14.25" customHeight="1">
      <c r="A203" s="3">
        <f t="shared" si="6"/>
        <v>405</v>
      </c>
      <c r="B203" s="3" t="s">
        <v>120</v>
      </c>
      <c r="C203" s="3" t="s">
        <v>183</v>
      </c>
      <c r="D203" s="3" t="s">
        <v>106</v>
      </c>
      <c r="E203" s="8">
        <v>0.74</v>
      </c>
      <c r="F203" s="8">
        <v>0.222</v>
      </c>
      <c r="G203" s="6"/>
    </row>
    <row r="204" spans="1:7" ht="14.25" customHeight="1">
      <c r="A204" s="3">
        <f t="shared" si="6"/>
        <v>406</v>
      </c>
      <c r="B204" s="3" t="s">
        <v>120</v>
      </c>
      <c r="C204" s="3" t="s">
        <v>183</v>
      </c>
      <c r="D204" s="3" t="s">
        <v>107</v>
      </c>
      <c r="E204" s="8">
        <v>0.809</v>
      </c>
      <c r="F204" s="8">
        <v>0.259</v>
      </c>
      <c r="G204" s="6"/>
    </row>
    <row r="205" spans="1:7" ht="14.25" customHeight="1">
      <c r="A205" s="3">
        <f t="shared" si="6"/>
        <v>407</v>
      </c>
      <c r="B205" s="3" t="s">
        <v>120</v>
      </c>
      <c r="C205" s="3" t="s">
        <v>181</v>
      </c>
      <c r="D205" s="3" t="s">
        <v>110</v>
      </c>
      <c r="E205" s="8">
        <v>0.591</v>
      </c>
      <c r="F205" s="8">
        <v>0.105</v>
      </c>
      <c r="G205" s="6"/>
    </row>
    <row r="206" spans="1:7" ht="14.25" customHeight="1">
      <c r="A206" s="3">
        <f t="shared" si="6"/>
        <v>408</v>
      </c>
      <c r="B206" s="3" t="s">
        <v>120</v>
      </c>
      <c r="C206" s="3" t="s">
        <v>182</v>
      </c>
      <c r="D206" s="3" t="s">
        <v>126</v>
      </c>
      <c r="E206" s="8">
        <v>0.665</v>
      </c>
      <c r="F206" s="8">
        <v>0.154</v>
      </c>
      <c r="G206" s="6"/>
    </row>
    <row r="207" spans="1:7" ht="14.25" customHeight="1">
      <c r="A207" s="3">
        <f t="shared" si="6"/>
        <v>409</v>
      </c>
      <c r="B207" s="3" t="s">
        <v>120</v>
      </c>
      <c r="C207" s="3" t="s">
        <v>182</v>
      </c>
      <c r="D207" s="3" t="s">
        <v>112</v>
      </c>
      <c r="E207" s="8">
        <v>0.74</v>
      </c>
      <c r="F207" s="8">
        <v>0.186</v>
      </c>
      <c r="G207" s="6"/>
    </row>
    <row r="208" spans="1:7" ht="14.25" customHeight="1">
      <c r="A208" s="3">
        <f t="shared" si="6"/>
        <v>410</v>
      </c>
      <c r="B208" s="3" t="s">
        <v>120</v>
      </c>
      <c r="C208" s="3" t="s">
        <v>183</v>
      </c>
      <c r="D208" s="3" t="s">
        <v>113</v>
      </c>
      <c r="E208" s="8">
        <v>0.814</v>
      </c>
      <c r="F208" s="8">
        <v>0.25</v>
      </c>
      <c r="G208" s="6"/>
    </row>
    <row r="209" spans="1:7" ht="14.25" customHeight="1">
      <c r="A209" s="3">
        <f t="shared" si="6"/>
        <v>411</v>
      </c>
      <c r="B209" s="3" t="s">
        <v>120</v>
      </c>
      <c r="C209" s="3" t="s">
        <v>183</v>
      </c>
      <c r="D209" s="3" t="s">
        <v>127</v>
      </c>
      <c r="E209" s="8">
        <v>0.888</v>
      </c>
      <c r="F209" s="8">
        <v>0.291</v>
      </c>
      <c r="G209" s="6"/>
    </row>
    <row r="210" spans="1:7" ht="14.25" customHeight="1">
      <c r="A210" s="3">
        <f t="shared" si="6"/>
        <v>412</v>
      </c>
      <c r="B210" s="3" t="s">
        <v>120</v>
      </c>
      <c r="C210" s="3" t="s">
        <v>182</v>
      </c>
      <c r="D210" s="3" t="s">
        <v>128</v>
      </c>
      <c r="E210" s="8">
        <v>0.73</v>
      </c>
      <c r="F210" s="8">
        <v>0.171</v>
      </c>
      <c r="G210" s="6"/>
    </row>
    <row r="211" spans="1:7" ht="14.25" customHeight="1">
      <c r="A211" s="3">
        <f t="shared" si="6"/>
        <v>413</v>
      </c>
      <c r="B211" s="3" t="s">
        <v>120</v>
      </c>
      <c r="C211" s="3" t="s">
        <v>182</v>
      </c>
      <c r="D211" s="3" t="s">
        <v>129</v>
      </c>
      <c r="E211" s="8">
        <v>0.81</v>
      </c>
      <c r="F211" s="8">
        <v>0.207</v>
      </c>
      <c r="G211" s="6"/>
    </row>
    <row r="212" spans="1:7" ht="14.25" customHeight="1">
      <c r="A212" s="3">
        <f t="shared" si="6"/>
        <v>414</v>
      </c>
      <c r="B212" s="3" t="s">
        <v>120</v>
      </c>
      <c r="C212" s="3" t="s">
        <v>183</v>
      </c>
      <c r="D212" s="3" t="s">
        <v>130</v>
      </c>
      <c r="E212" s="8">
        <v>0.89</v>
      </c>
      <c r="F212" s="8">
        <v>0.278</v>
      </c>
      <c r="G212" s="6"/>
    </row>
    <row r="213" spans="1:7" ht="14.25" customHeight="1">
      <c r="A213" s="3">
        <f t="shared" si="6"/>
        <v>415</v>
      </c>
      <c r="B213" s="3" t="s">
        <v>120</v>
      </c>
      <c r="C213" s="3" t="s">
        <v>183</v>
      </c>
      <c r="D213" s="3" t="s">
        <v>131</v>
      </c>
      <c r="E213" s="8">
        <v>0.971</v>
      </c>
      <c r="F213" s="8">
        <v>0.323</v>
      </c>
      <c r="G213" s="6"/>
    </row>
    <row r="214" spans="1:7" ht="14.25" customHeight="1">
      <c r="A214" s="3">
        <f t="shared" si="6"/>
        <v>416</v>
      </c>
      <c r="B214" s="3" t="s">
        <v>120</v>
      </c>
      <c r="C214" s="3" t="s">
        <v>182</v>
      </c>
      <c r="D214" s="3" t="s">
        <v>184</v>
      </c>
      <c r="E214" s="8">
        <v>0.797</v>
      </c>
      <c r="F214" s="8">
        <v>0.188</v>
      </c>
      <c r="G214" s="6"/>
    </row>
    <row r="215" spans="1:7" ht="14.25" customHeight="1">
      <c r="A215" s="3">
        <f t="shared" si="6"/>
        <v>417</v>
      </c>
      <c r="B215" s="3" t="s">
        <v>120</v>
      </c>
      <c r="C215" s="3" t="s">
        <v>182</v>
      </c>
      <c r="D215" s="3" t="s">
        <v>132</v>
      </c>
      <c r="E215" s="8">
        <v>0.883</v>
      </c>
      <c r="F215" s="8">
        <v>0.228</v>
      </c>
      <c r="G215" s="6"/>
    </row>
    <row r="216" spans="1:7" ht="14.25" customHeight="1">
      <c r="A216" s="3">
        <f t="shared" si="6"/>
        <v>418</v>
      </c>
      <c r="B216" s="3" t="s">
        <v>120</v>
      </c>
      <c r="C216" s="3" t="s">
        <v>183</v>
      </c>
      <c r="D216" s="3" t="s">
        <v>133</v>
      </c>
      <c r="E216" s="8">
        <v>0.969</v>
      </c>
      <c r="F216" s="8">
        <v>0.306</v>
      </c>
      <c r="G216" s="6"/>
    </row>
    <row r="217" spans="1:7" ht="14.25" customHeight="1">
      <c r="A217" s="3">
        <f t="shared" si="6"/>
        <v>419</v>
      </c>
      <c r="B217" s="3" t="s">
        <v>120</v>
      </c>
      <c r="C217" s="3" t="s">
        <v>183</v>
      </c>
      <c r="D217" s="3" t="s">
        <v>134</v>
      </c>
      <c r="E217" s="8">
        <v>1.055</v>
      </c>
      <c r="F217" s="8">
        <v>0.356</v>
      </c>
      <c r="G217" s="6"/>
    </row>
    <row r="218" spans="1:7" ht="14.25" customHeight="1">
      <c r="A218" s="3">
        <f t="shared" si="6"/>
        <v>420</v>
      </c>
      <c r="B218" s="3" t="s">
        <v>120</v>
      </c>
      <c r="C218" s="3" t="s">
        <v>182</v>
      </c>
      <c r="D218" s="3" t="s">
        <v>185</v>
      </c>
      <c r="E218" s="8">
        <v>0.866</v>
      </c>
      <c r="F218" s="8">
        <v>0.206</v>
      </c>
      <c r="G218" s="6"/>
    </row>
    <row r="219" spans="1:7" ht="14.25" customHeight="1">
      <c r="A219" s="3">
        <f t="shared" si="6"/>
        <v>421</v>
      </c>
      <c r="B219" s="3" t="s">
        <v>120</v>
      </c>
      <c r="C219" s="3" t="s">
        <v>182</v>
      </c>
      <c r="D219" s="3" t="s">
        <v>135</v>
      </c>
      <c r="E219" s="8">
        <v>0.958</v>
      </c>
      <c r="F219" s="8">
        <v>0.249</v>
      </c>
      <c r="G219" s="6"/>
    </row>
    <row r="220" spans="1:7" ht="14.25" customHeight="1">
      <c r="A220" s="3">
        <f t="shared" si="6"/>
        <v>422</v>
      </c>
      <c r="B220" s="3" t="s">
        <v>120</v>
      </c>
      <c r="C220" s="3" t="s">
        <v>183</v>
      </c>
      <c r="D220" s="3" t="s">
        <v>136</v>
      </c>
      <c r="E220" s="8">
        <v>1.05</v>
      </c>
      <c r="F220" s="8">
        <v>0.334</v>
      </c>
      <c r="G220" s="6"/>
    </row>
    <row r="221" spans="1:7" ht="14.25" customHeight="1">
      <c r="A221" s="3">
        <f t="shared" si="6"/>
        <v>423</v>
      </c>
      <c r="B221" s="3" t="s">
        <v>120</v>
      </c>
      <c r="C221" s="3" t="s">
        <v>183</v>
      </c>
      <c r="D221" s="3" t="s">
        <v>137</v>
      </c>
      <c r="E221" s="8">
        <v>1.142</v>
      </c>
      <c r="F221" s="8">
        <v>0.388</v>
      </c>
      <c r="G221" s="6"/>
    </row>
    <row r="222" spans="1:7" ht="14.25" customHeight="1">
      <c r="A222" s="3">
        <f t="shared" si="6"/>
        <v>424</v>
      </c>
      <c r="B222" s="3" t="s">
        <v>120</v>
      </c>
      <c r="C222" s="3" t="s">
        <v>186</v>
      </c>
      <c r="D222" s="3" t="s">
        <v>188</v>
      </c>
      <c r="E222" s="8">
        <v>0.879</v>
      </c>
      <c r="F222" s="8">
        <v>0.326</v>
      </c>
      <c r="G222" s="6"/>
    </row>
    <row r="223" spans="1:7" ht="14.25" customHeight="1">
      <c r="A223" s="3">
        <f t="shared" si="6"/>
        <v>425</v>
      </c>
      <c r="B223" s="3" t="s">
        <v>120</v>
      </c>
      <c r="C223" s="3" t="s">
        <v>186</v>
      </c>
      <c r="D223" s="3" t="s">
        <v>139</v>
      </c>
      <c r="E223" s="8">
        <v>1.027</v>
      </c>
      <c r="F223" s="8">
        <v>0.418</v>
      </c>
      <c r="G223" s="6"/>
    </row>
    <row r="224" spans="1:7" ht="14.25" customHeight="1">
      <c r="A224" s="3">
        <f t="shared" si="6"/>
        <v>426</v>
      </c>
      <c r="B224" s="3" t="s">
        <v>120</v>
      </c>
      <c r="C224" s="3" t="s">
        <v>186</v>
      </c>
      <c r="D224" s="3" t="s">
        <v>140</v>
      </c>
      <c r="E224" s="8">
        <v>1.18</v>
      </c>
      <c r="F224" s="8">
        <v>0.524</v>
      </c>
      <c r="G224" s="6"/>
    </row>
    <row r="225" spans="1:7" ht="14.25" customHeight="1">
      <c r="A225" s="3">
        <f t="shared" si="6"/>
        <v>427</v>
      </c>
      <c r="B225" s="3" t="s">
        <v>120</v>
      </c>
      <c r="C225" s="3" t="s">
        <v>187</v>
      </c>
      <c r="D225" s="3" t="s">
        <v>141</v>
      </c>
      <c r="E225" s="8">
        <v>1.339</v>
      </c>
      <c r="F225" s="8">
        <v>0.735</v>
      </c>
      <c r="G225" s="6"/>
    </row>
    <row r="226" spans="1:7" ht="14.25" customHeight="1">
      <c r="A226" s="3">
        <f t="shared" si="6"/>
        <v>428</v>
      </c>
      <c r="B226" s="3" t="s">
        <v>120</v>
      </c>
      <c r="C226" s="3" t="s">
        <v>187</v>
      </c>
      <c r="D226" s="3" t="s">
        <v>142</v>
      </c>
      <c r="E226" s="8">
        <v>1.505</v>
      </c>
      <c r="F226" s="8">
        <v>0.869</v>
      </c>
      <c r="G226" s="6"/>
    </row>
    <row r="227" spans="1:7" ht="14.25" customHeight="1">
      <c r="A227" s="3">
        <f aca="true" t="shared" si="7" ref="A227:A261">A226+1</f>
        <v>429</v>
      </c>
      <c r="B227" s="3" t="s">
        <v>120</v>
      </c>
      <c r="C227" s="3" t="s">
        <v>186</v>
      </c>
      <c r="D227" s="3" t="s">
        <v>109</v>
      </c>
      <c r="E227" s="8">
        <v>0.964</v>
      </c>
      <c r="F227" s="8">
        <v>0.374</v>
      </c>
      <c r="G227" s="6"/>
    </row>
    <row r="228" spans="1:7" ht="14.25" customHeight="1">
      <c r="A228" s="3">
        <f t="shared" si="7"/>
        <v>430</v>
      </c>
      <c r="B228" s="3" t="s">
        <v>120</v>
      </c>
      <c r="C228" s="3" t="s">
        <v>186</v>
      </c>
      <c r="D228" s="3" t="s">
        <v>143</v>
      </c>
      <c r="E228" s="8">
        <v>1.121</v>
      </c>
      <c r="F228" s="8">
        <v>0.476</v>
      </c>
      <c r="G228" s="6"/>
    </row>
    <row r="229" spans="1:7" ht="14.25" customHeight="1">
      <c r="A229" s="3">
        <f t="shared" si="7"/>
        <v>431</v>
      </c>
      <c r="B229" s="3" t="s">
        <v>120</v>
      </c>
      <c r="C229" s="3" t="s">
        <v>186</v>
      </c>
      <c r="D229" s="3" t="s">
        <v>144</v>
      </c>
      <c r="E229" s="8">
        <v>1.285</v>
      </c>
      <c r="F229" s="8">
        <v>0.595</v>
      </c>
      <c r="G229" s="6"/>
    </row>
    <row r="230" spans="1:7" ht="14.25" customHeight="1">
      <c r="A230" s="3">
        <f t="shared" si="7"/>
        <v>432</v>
      </c>
      <c r="B230" s="3" t="s">
        <v>120</v>
      </c>
      <c r="C230" s="3" t="s">
        <v>187</v>
      </c>
      <c r="D230" s="3" t="s">
        <v>145</v>
      </c>
      <c r="E230" s="8">
        <v>1.454</v>
      </c>
      <c r="F230" s="8">
        <v>0.84</v>
      </c>
      <c r="G230" s="6"/>
    </row>
    <row r="231" spans="1:7" ht="14.25" customHeight="1">
      <c r="A231" s="3">
        <f t="shared" si="7"/>
        <v>433</v>
      </c>
      <c r="B231" s="3" t="s">
        <v>120</v>
      </c>
      <c r="C231" s="3" t="s">
        <v>187</v>
      </c>
      <c r="D231" s="3" t="s">
        <v>146</v>
      </c>
      <c r="E231" s="8">
        <v>1.63</v>
      </c>
      <c r="F231" s="8">
        <v>0.99</v>
      </c>
      <c r="G231" s="6"/>
    </row>
    <row r="232" spans="1:7" ht="14.25" customHeight="1">
      <c r="A232" s="3">
        <f t="shared" si="7"/>
        <v>434</v>
      </c>
      <c r="B232" s="3" t="s">
        <v>120</v>
      </c>
      <c r="C232" s="3" t="s">
        <v>186</v>
      </c>
      <c r="D232" s="3" t="s">
        <v>147</v>
      </c>
      <c r="E232" s="8">
        <v>1.048</v>
      </c>
      <c r="F232" s="8">
        <v>0.42</v>
      </c>
      <c r="G232" s="6"/>
    </row>
    <row r="233" spans="1:7" ht="14.25" customHeight="1">
      <c r="A233" s="3">
        <f t="shared" si="7"/>
        <v>435</v>
      </c>
      <c r="B233" s="3" t="s">
        <v>120</v>
      </c>
      <c r="C233" s="3" t="s">
        <v>186</v>
      </c>
      <c r="D233" s="3" t="s">
        <v>148</v>
      </c>
      <c r="E233" s="8">
        <v>1.216</v>
      </c>
      <c r="F233" s="8">
        <v>0.534</v>
      </c>
      <c r="G233" s="6"/>
    </row>
    <row r="234" spans="1:7" ht="14.25" customHeight="1">
      <c r="A234" s="3">
        <f t="shared" si="7"/>
        <v>436</v>
      </c>
      <c r="B234" s="3" t="s">
        <v>120</v>
      </c>
      <c r="C234" s="3" t="s">
        <v>186</v>
      </c>
      <c r="D234" s="3" t="s">
        <v>149</v>
      </c>
      <c r="E234" s="8">
        <v>1.39</v>
      </c>
      <c r="F234" s="8">
        <v>0.666</v>
      </c>
      <c r="G234" s="6"/>
    </row>
    <row r="235" spans="1:7" ht="14.25" customHeight="1">
      <c r="A235" s="3">
        <f t="shared" si="7"/>
        <v>437</v>
      </c>
      <c r="B235" s="3" t="s">
        <v>120</v>
      </c>
      <c r="C235" s="3" t="s">
        <v>187</v>
      </c>
      <c r="D235" s="3" t="s">
        <v>189</v>
      </c>
      <c r="E235" s="8">
        <v>1.57</v>
      </c>
      <c r="F235" s="8">
        <v>0.944</v>
      </c>
      <c r="G235" s="6"/>
    </row>
    <row r="236" spans="1:7" ht="14.25" customHeight="1">
      <c r="A236" s="3">
        <f t="shared" si="7"/>
        <v>438</v>
      </c>
      <c r="B236" s="3" t="s">
        <v>120</v>
      </c>
      <c r="C236" s="3" t="s">
        <v>187</v>
      </c>
      <c r="D236" s="3" t="s">
        <v>190</v>
      </c>
      <c r="E236" s="8">
        <v>1.755</v>
      </c>
      <c r="F236" s="8">
        <v>1.111</v>
      </c>
      <c r="G236" s="6"/>
    </row>
    <row r="237" spans="1:7" ht="14.25" customHeight="1">
      <c r="A237" s="3">
        <f t="shared" si="7"/>
        <v>439</v>
      </c>
      <c r="B237" s="3" t="s">
        <v>120</v>
      </c>
      <c r="C237" s="3" t="s">
        <v>186</v>
      </c>
      <c r="D237" s="3" t="s">
        <v>152</v>
      </c>
      <c r="E237" s="8">
        <v>1.133</v>
      </c>
      <c r="F237" s="8">
        <v>0.466</v>
      </c>
      <c r="G237" s="6"/>
    </row>
    <row r="238" spans="1:7" ht="14.25" customHeight="1">
      <c r="A238" s="3">
        <f t="shared" si="7"/>
        <v>440</v>
      </c>
      <c r="B238" s="3" t="s">
        <v>120</v>
      </c>
      <c r="C238" s="3" t="s">
        <v>186</v>
      </c>
      <c r="D238" s="3" t="s">
        <v>153</v>
      </c>
      <c r="E238" s="8">
        <v>1.311</v>
      </c>
      <c r="F238" s="8">
        <v>0.592</v>
      </c>
      <c r="G238" s="6"/>
    </row>
    <row r="239" spans="1:7" ht="14.25" customHeight="1">
      <c r="A239" s="3">
        <f t="shared" si="7"/>
        <v>441</v>
      </c>
      <c r="B239" s="3" t="s">
        <v>120</v>
      </c>
      <c r="C239" s="3" t="s">
        <v>186</v>
      </c>
      <c r="D239" s="3" t="s">
        <v>154</v>
      </c>
      <c r="E239" s="8">
        <v>1.495</v>
      </c>
      <c r="F239" s="8">
        <v>0.737</v>
      </c>
      <c r="G239" s="6"/>
    </row>
    <row r="240" spans="1:7" ht="14.25" customHeight="1">
      <c r="A240" s="3">
        <f t="shared" si="7"/>
        <v>442</v>
      </c>
      <c r="B240" s="3" t="s">
        <v>120</v>
      </c>
      <c r="C240" s="3" t="s">
        <v>187</v>
      </c>
      <c r="D240" s="3" t="s">
        <v>155</v>
      </c>
      <c r="E240" s="8">
        <v>1.685</v>
      </c>
      <c r="F240" s="8">
        <v>1.049</v>
      </c>
      <c r="G240" s="6"/>
    </row>
    <row r="241" spans="1:7" ht="14.25" customHeight="1">
      <c r="A241" s="3">
        <f t="shared" si="7"/>
        <v>443</v>
      </c>
      <c r="B241" s="3" t="s">
        <v>120</v>
      </c>
      <c r="C241" s="3" t="s">
        <v>187</v>
      </c>
      <c r="D241" s="3" t="s">
        <v>156</v>
      </c>
      <c r="E241" s="8">
        <v>1.881</v>
      </c>
      <c r="F241" s="8">
        <v>1.232</v>
      </c>
      <c r="G241" s="6"/>
    </row>
    <row r="242" spans="1:7" ht="14.25" customHeight="1">
      <c r="A242" s="3">
        <f t="shared" si="7"/>
        <v>444</v>
      </c>
      <c r="B242" s="3" t="s">
        <v>120</v>
      </c>
      <c r="C242" s="3" t="s">
        <v>186</v>
      </c>
      <c r="D242" s="3" t="s">
        <v>157</v>
      </c>
      <c r="E242" s="8">
        <v>1.217</v>
      </c>
      <c r="F242" s="8">
        <v>0.512</v>
      </c>
      <c r="G242" s="6"/>
    </row>
    <row r="243" spans="1:7" ht="14.25" customHeight="1">
      <c r="A243" s="3">
        <f t="shared" si="7"/>
        <v>445</v>
      </c>
      <c r="B243" s="3" t="s">
        <v>120</v>
      </c>
      <c r="C243" s="3" t="s">
        <v>186</v>
      </c>
      <c r="D243" s="3" t="s">
        <v>158</v>
      </c>
      <c r="E243" s="8">
        <v>1.405</v>
      </c>
      <c r="F243" s="8">
        <v>0.65</v>
      </c>
      <c r="G243" s="6"/>
    </row>
    <row r="244" spans="1:7" ht="14.25" customHeight="1">
      <c r="A244" s="3">
        <f t="shared" si="7"/>
        <v>446</v>
      </c>
      <c r="B244" s="3" t="s">
        <v>120</v>
      </c>
      <c r="C244" s="3" t="s">
        <v>186</v>
      </c>
      <c r="D244" s="3" t="s">
        <v>159</v>
      </c>
      <c r="E244" s="8">
        <v>1.599</v>
      </c>
      <c r="F244" s="8">
        <v>0.808</v>
      </c>
      <c r="G244" s="6"/>
    </row>
    <row r="245" spans="1:7" ht="14.25" customHeight="1">
      <c r="A245" s="3">
        <f t="shared" si="7"/>
        <v>447</v>
      </c>
      <c r="B245" s="3" t="s">
        <v>120</v>
      </c>
      <c r="C245" s="3" t="s">
        <v>187</v>
      </c>
      <c r="D245" s="3" t="s">
        <v>160</v>
      </c>
      <c r="E245" s="8">
        <v>1.8</v>
      </c>
      <c r="F245" s="8">
        <v>1.153</v>
      </c>
      <c r="G245" s="6"/>
    </row>
    <row r="246" spans="1:7" ht="14.25" customHeight="1">
      <c r="A246" s="3">
        <f t="shared" si="7"/>
        <v>448</v>
      </c>
      <c r="B246" s="3" t="s">
        <v>120</v>
      </c>
      <c r="C246" s="3" t="s">
        <v>187</v>
      </c>
      <c r="D246" s="3" t="s">
        <v>161</v>
      </c>
      <c r="E246" s="8">
        <v>2.006</v>
      </c>
      <c r="F246" s="8">
        <v>1.354</v>
      </c>
      <c r="G246" s="6"/>
    </row>
    <row r="247" spans="1:7" ht="14.25" customHeight="1">
      <c r="A247" s="3">
        <f t="shared" si="7"/>
        <v>449</v>
      </c>
      <c r="B247" s="3" t="s">
        <v>120</v>
      </c>
      <c r="C247" s="3" t="s">
        <v>186</v>
      </c>
      <c r="D247" s="3" t="s">
        <v>163</v>
      </c>
      <c r="E247" s="8">
        <v>1.302</v>
      </c>
      <c r="F247" s="8">
        <v>0.559</v>
      </c>
      <c r="G247" s="6"/>
    </row>
    <row r="248" spans="1:7" ht="14.25" customHeight="1">
      <c r="A248" s="3">
        <f t="shared" si="7"/>
        <v>450</v>
      </c>
      <c r="B248" s="3" t="s">
        <v>120</v>
      </c>
      <c r="C248" s="3" t="s">
        <v>186</v>
      </c>
      <c r="D248" s="3" t="s">
        <v>164</v>
      </c>
      <c r="E248" s="8">
        <v>1.5</v>
      </c>
      <c r="F248" s="8">
        <v>0.707</v>
      </c>
      <c r="G248" s="6"/>
    </row>
    <row r="249" spans="1:7" ht="14.25" customHeight="1">
      <c r="A249" s="3">
        <f t="shared" si="7"/>
        <v>451</v>
      </c>
      <c r="B249" s="3" t="s">
        <v>120</v>
      </c>
      <c r="C249" s="3" t="s">
        <v>186</v>
      </c>
      <c r="D249" s="3" t="s">
        <v>165</v>
      </c>
      <c r="E249" s="8">
        <v>1.704</v>
      </c>
      <c r="F249" s="8">
        <v>0.879</v>
      </c>
      <c r="G249" s="6"/>
    </row>
    <row r="250" spans="1:7" ht="14.25" customHeight="1">
      <c r="A250" s="3">
        <f t="shared" si="7"/>
        <v>452</v>
      </c>
      <c r="B250" s="3" t="s">
        <v>120</v>
      </c>
      <c r="C250" s="3" t="s">
        <v>187</v>
      </c>
      <c r="D250" s="3" t="s">
        <v>166</v>
      </c>
      <c r="E250" s="8">
        <v>1.915</v>
      </c>
      <c r="F250" s="8">
        <v>1.257</v>
      </c>
      <c r="G250" s="7"/>
    </row>
    <row r="251" spans="1:7" ht="14.25" customHeight="1">
      <c r="A251" s="3">
        <f t="shared" si="7"/>
        <v>453</v>
      </c>
      <c r="B251" s="3" t="s">
        <v>120</v>
      </c>
      <c r="C251" s="3" t="s">
        <v>187</v>
      </c>
      <c r="D251" s="3" t="s">
        <v>167</v>
      </c>
      <c r="E251" s="8">
        <v>2.131</v>
      </c>
      <c r="F251" s="8">
        <v>1.474</v>
      </c>
      <c r="G251" s="7"/>
    </row>
    <row r="252" spans="1:7" ht="14.25" customHeight="1">
      <c r="A252" s="3">
        <f t="shared" si="7"/>
        <v>454</v>
      </c>
      <c r="B252" s="3" t="s">
        <v>120</v>
      </c>
      <c r="C252" s="3" t="s">
        <v>186</v>
      </c>
      <c r="D252" s="3" t="s">
        <v>169</v>
      </c>
      <c r="E252" s="8">
        <v>1.386</v>
      </c>
      <c r="F252" s="8">
        <v>0.605</v>
      </c>
      <c r="G252" s="7"/>
    </row>
    <row r="253" spans="1:7" ht="14.25" customHeight="1">
      <c r="A253" s="3">
        <f t="shared" si="7"/>
        <v>455</v>
      </c>
      <c r="B253" s="3" t="s">
        <v>120</v>
      </c>
      <c r="C253" s="3" t="s">
        <v>186</v>
      </c>
      <c r="D253" s="3" t="s">
        <v>170</v>
      </c>
      <c r="E253" s="8">
        <v>1.595</v>
      </c>
      <c r="F253" s="8">
        <v>0.765</v>
      </c>
      <c r="G253" s="7"/>
    </row>
    <row r="254" spans="1:7" ht="14.25" customHeight="1">
      <c r="A254" s="3">
        <f t="shared" si="7"/>
        <v>456</v>
      </c>
      <c r="B254" s="3" t="s">
        <v>120</v>
      </c>
      <c r="C254" s="3" t="s">
        <v>186</v>
      </c>
      <c r="D254" s="3" t="s">
        <v>171</v>
      </c>
      <c r="E254" s="8">
        <v>1.809</v>
      </c>
      <c r="F254" s="8">
        <v>0.95</v>
      </c>
      <c r="G254" s="7"/>
    </row>
    <row r="255" spans="1:7" ht="14.25" customHeight="1">
      <c r="A255" s="3">
        <f t="shared" si="7"/>
        <v>457</v>
      </c>
      <c r="B255" s="3" t="s">
        <v>120</v>
      </c>
      <c r="C255" s="3" t="s">
        <v>187</v>
      </c>
      <c r="D255" s="3" t="s">
        <v>172</v>
      </c>
      <c r="E255" s="8">
        <v>2.03</v>
      </c>
      <c r="F255" s="8">
        <v>1.362</v>
      </c>
      <c r="G255" s="7"/>
    </row>
    <row r="256" spans="1:7" ht="14.25" customHeight="1">
      <c r="A256" s="3">
        <f t="shared" si="7"/>
        <v>458</v>
      </c>
      <c r="B256" s="3" t="s">
        <v>120</v>
      </c>
      <c r="C256" s="3" t="s">
        <v>187</v>
      </c>
      <c r="D256" s="3" t="s">
        <v>173</v>
      </c>
      <c r="E256" s="8">
        <v>2.256</v>
      </c>
      <c r="F256" s="8">
        <v>1.595</v>
      </c>
      <c r="G256" s="7"/>
    </row>
    <row r="257" spans="1:7" ht="14.25" customHeight="1">
      <c r="A257" s="3">
        <f t="shared" si="7"/>
        <v>459</v>
      </c>
      <c r="B257" s="3" t="s">
        <v>120</v>
      </c>
      <c r="C257" s="3" t="s">
        <v>186</v>
      </c>
      <c r="D257" s="3" t="s">
        <v>175</v>
      </c>
      <c r="E257" s="8">
        <v>1.471</v>
      </c>
      <c r="F257" s="8">
        <v>0.651</v>
      </c>
      <c r="G257" s="7"/>
    </row>
    <row r="258" spans="1:7" ht="14.25" customHeight="1">
      <c r="A258" s="3">
        <f t="shared" si="7"/>
        <v>460</v>
      </c>
      <c r="B258" s="3" t="s">
        <v>120</v>
      </c>
      <c r="C258" s="3" t="s">
        <v>186</v>
      </c>
      <c r="D258" s="3" t="s">
        <v>176</v>
      </c>
      <c r="E258" s="8">
        <v>1.689</v>
      </c>
      <c r="F258" s="8">
        <v>0.823</v>
      </c>
      <c r="G258" s="7"/>
    </row>
    <row r="259" spans="1:7" ht="14.25" customHeight="1">
      <c r="A259" s="3">
        <f t="shared" si="7"/>
        <v>461</v>
      </c>
      <c r="B259" s="3" t="s">
        <v>120</v>
      </c>
      <c r="C259" s="3" t="s">
        <v>186</v>
      </c>
      <c r="D259" s="3" t="s">
        <v>177</v>
      </c>
      <c r="E259" s="8">
        <v>1.914</v>
      </c>
      <c r="F259" s="8">
        <v>1.021</v>
      </c>
      <c r="G259" s="7"/>
    </row>
    <row r="260" spans="1:7" ht="14.25" customHeight="1">
      <c r="A260" s="3">
        <f t="shared" si="7"/>
        <v>462</v>
      </c>
      <c r="B260" s="3" t="s">
        <v>120</v>
      </c>
      <c r="C260" s="3" t="s">
        <v>187</v>
      </c>
      <c r="D260" s="3" t="s">
        <v>191</v>
      </c>
      <c r="E260" s="8">
        <v>2.145</v>
      </c>
      <c r="F260" s="8">
        <v>1.466</v>
      </c>
      <c r="G260" s="7"/>
    </row>
    <row r="261" spans="1:7" ht="14.25" customHeight="1">
      <c r="A261" s="3">
        <f t="shared" si="7"/>
        <v>463</v>
      </c>
      <c r="B261" s="3" t="s">
        <v>120</v>
      </c>
      <c r="C261" s="3" t="s">
        <v>187</v>
      </c>
      <c r="D261" s="3" t="s">
        <v>192</v>
      </c>
      <c r="E261" s="8">
        <v>2.382</v>
      </c>
      <c r="F261" s="8">
        <v>1.716</v>
      </c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67"/>
  <sheetViews>
    <sheetView zoomScale="70" zoomScaleNormal="70" workbookViewId="0" topLeftCell="A1">
      <selection activeCell="O28" sqref="O28:P28"/>
    </sheetView>
  </sheetViews>
  <sheetFormatPr defaultColWidth="8.796875" defaultRowHeight="14.25"/>
  <cols>
    <col min="1" max="1" width="3.59765625" style="1" customWidth="1"/>
    <col min="2" max="3" width="9" style="1" customWidth="1"/>
    <col min="4" max="4" width="10.59765625" style="1" customWidth="1"/>
    <col min="5" max="5" width="5.59765625" style="1" customWidth="1"/>
    <col min="6" max="6" width="10.59765625" style="1" customWidth="1"/>
    <col min="7" max="7" width="2.59765625" style="1" customWidth="1"/>
    <col min="8" max="9" width="1.59765625" style="1" customWidth="1"/>
    <col min="10" max="11" width="6.09765625" style="1" customWidth="1"/>
    <col min="12" max="12" width="2.59765625" style="1" customWidth="1"/>
    <col min="13" max="13" width="1.59765625" style="1" customWidth="1"/>
    <col min="14" max="14" width="6.59765625" style="1" customWidth="1"/>
    <col min="15" max="15" width="3.59765625" style="1" customWidth="1"/>
    <col min="16" max="16" width="12.59765625" style="1" customWidth="1"/>
    <col min="17" max="17" width="1.59765625" style="1" customWidth="1"/>
    <col min="18" max="18" width="12.59765625" style="1" customWidth="1"/>
    <col min="19" max="20" width="1.59765625" style="1" customWidth="1"/>
    <col min="21" max="21" width="5.59765625" style="1" customWidth="1"/>
    <col min="22" max="22" width="1.59765625" style="1" customWidth="1"/>
    <col min="23" max="23" width="5.59765625" style="1" customWidth="1"/>
    <col min="24" max="24" width="10.59765625" style="1" customWidth="1"/>
    <col min="25" max="25" width="8.59765625" style="1" customWidth="1"/>
    <col min="26" max="32" width="9" style="1" customWidth="1"/>
    <col min="33" max="33" width="7.09765625" style="1" customWidth="1"/>
    <col min="34" max="34" width="10.09765625" style="1" customWidth="1"/>
    <col min="35" max="35" width="1.59765625" style="1" customWidth="1"/>
    <col min="36" max="36" width="13.59765625" style="1" customWidth="1"/>
    <col min="37" max="38" width="1.59765625" style="1" customWidth="1"/>
    <col min="39" max="44" width="10.09765625" style="1" customWidth="1"/>
    <col min="45" max="45" width="7.09765625" style="1" customWidth="1"/>
    <col min="46" max="46" width="5.59765625" style="1" customWidth="1"/>
    <col min="47" max="58" width="2.8984375" style="1" customWidth="1"/>
    <col min="59" max="59" width="3.8984375" style="1" customWidth="1"/>
    <col min="60" max="79" width="2.8984375" style="1" customWidth="1"/>
    <col min="80" max="108" width="8.59765625" style="1" customWidth="1"/>
    <col min="109" max="16384" width="9" style="1" customWidth="1"/>
  </cols>
  <sheetData>
    <row r="1" spans="3:79" ht="14.25" customHeight="1" thickBot="1">
      <c r="C1" s="475"/>
      <c r="D1" s="476"/>
      <c r="E1" s="476"/>
      <c r="F1" s="476"/>
      <c r="G1" s="476"/>
      <c r="H1" s="476"/>
      <c r="I1" s="476"/>
      <c r="J1" s="476"/>
      <c r="K1" s="476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</row>
    <row r="2" spans="3:79" ht="12" customHeight="1">
      <c r="C2" s="476"/>
      <c r="D2" s="476"/>
      <c r="E2" s="476"/>
      <c r="F2" s="476"/>
      <c r="G2" s="476"/>
      <c r="H2" s="476"/>
      <c r="I2" s="476"/>
      <c r="J2" s="476"/>
      <c r="K2" s="47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</row>
    <row r="3" spans="3:79" ht="19.5" customHeight="1">
      <c r="C3" s="15" t="s">
        <v>213</v>
      </c>
      <c r="D3" s="14"/>
      <c r="E3" s="14"/>
      <c r="F3" s="14"/>
      <c r="G3" s="14"/>
      <c r="H3" s="14"/>
      <c r="I3" s="15"/>
      <c r="J3" s="243" t="s">
        <v>310</v>
      </c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2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141"/>
      <c r="AS3" s="23"/>
      <c r="AT3" s="367" t="s">
        <v>311</v>
      </c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</row>
    <row r="4" spans="3:79" ht="12" customHeight="1">
      <c r="C4" s="15" t="s">
        <v>243</v>
      </c>
      <c r="D4" s="14"/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0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1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3"/>
      <c r="AT4" s="24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</row>
    <row r="5" spans="3:79" ht="12" customHeight="1" thickBot="1">
      <c r="C5" s="25" t="s">
        <v>212</v>
      </c>
      <c r="D5" s="14"/>
      <c r="E5" s="14"/>
      <c r="F5" s="14"/>
      <c r="G5" s="14"/>
      <c r="H5" s="14"/>
      <c r="I5" s="15" t="s">
        <v>35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1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3"/>
      <c r="AT5" s="2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 t="s">
        <v>0</v>
      </c>
      <c r="BP5" s="27" t="s">
        <v>1</v>
      </c>
      <c r="BQ5" s="27"/>
      <c r="BR5" s="27"/>
      <c r="BS5" s="27"/>
      <c r="BT5" s="27"/>
      <c r="BU5" s="28" t="s">
        <v>224</v>
      </c>
      <c r="BV5" s="369" t="str">
        <f>IF(R14=0," ",R14)</f>
        <v> </v>
      </c>
      <c r="BW5" s="369"/>
      <c r="BX5" s="370"/>
      <c r="BY5" s="29" t="s">
        <v>301</v>
      </c>
      <c r="BZ5" s="29"/>
      <c r="CA5" s="19"/>
    </row>
    <row r="6" spans="3:79" ht="12" customHeight="1">
      <c r="C6" s="15" t="s">
        <v>244</v>
      </c>
      <c r="D6" s="14"/>
      <c r="E6" s="14"/>
      <c r="F6" s="14"/>
      <c r="G6" s="307" t="s">
        <v>193</v>
      </c>
      <c r="H6" s="397"/>
      <c r="I6" s="30"/>
      <c r="J6" s="395" t="s">
        <v>41</v>
      </c>
      <c r="K6" s="395"/>
      <c r="L6" s="400"/>
      <c r="M6" s="31"/>
      <c r="N6" s="281" t="s">
        <v>196</v>
      </c>
      <c r="O6" s="391" t="s">
        <v>8</v>
      </c>
      <c r="P6" s="392"/>
      <c r="Q6" s="32"/>
      <c r="R6" s="395" t="s">
        <v>42</v>
      </c>
      <c r="S6" s="33"/>
      <c r="T6" s="32"/>
      <c r="U6" s="395" t="s">
        <v>43</v>
      </c>
      <c r="V6" s="18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1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3"/>
      <c r="AT6" s="2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34"/>
      <c r="BP6" s="34" t="s">
        <v>2</v>
      </c>
      <c r="BQ6" s="34"/>
      <c r="BR6" s="34"/>
      <c r="BS6" s="34"/>
      <c r="BT6" s="34"/>
      <c r="BU6" s="35" t="s">
        <v>225</v>
      </c>
      <c r="BV6" s="371">
        <f>R16</f>
        <v>500</v>
      </c>
      <c r="BW6" s="371"/>
      <c r="BX6" s="372"/>
      <c r="BY6" s="29" t="s">
        <v>3</v>
      </c>
      <c r="BZ6" s="29"/>
      <c r="CA6" s="19"/>
    </row>
    <row r="7" spans="3:79" ht="12" customHeight="1" thickBot="1">
      <c r="C7" s="25" t="s">
        <v>212</v>
      </c>
      <c r="D7" s="14"/>
      <c r="E7" s="14"/>
      <c r="F7" s="14"/>
      <c r="G7" s="398"/>
      <c r="H7" s="399"/>
      <c r="I7" s="36"/>
      <c r="J7" s="401"/>
      <c r="K7" s="401"/>
      <c r="L7" s="401"/>
      <c r="M7" s="37"/>
      <c r="N7" s="282"/>
      <c r="O7" s="393"/>
      <c r="P7" s="394"/>
      <c r="Q7" s="38"/>
      <c r="R7" s="396"/>
      <c r="S7" s="39"/>
      <c r="T7" s="38"/>
      <c r="U7" s="396"/>
      <c r="V7" s="4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1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3"/>
      <c r="AT7" s="2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34"/>
      <c r="BP7" s="34" t="s">
        <v>4</v>
      </c>
      <c r="BQ7" s="34"/>
      <c r="BR7" s="34"/>
      <c r="BS7" s="34"/>
      <c r="BT7" s="34"/>
      <c r="BU7" s="41" t="s">
        <v>223</v>
      </c>
      <c r="BV7" s="365">
        <f>R18</f>
        <v>18.9</v>
      </c>
      <c r="BW7" s="365"/>
      <c r="BX7" s="366"/>
      <c r="BY7" s="29" t="s">
        <v>5</v>
      </c>
      <c r="BZ7" s="29"/>
      <c r="CA7" s="19"/>
    </row>
    <row r="8" spans="3:79" ht="12" customHeight="1">
      <c r="C8" s="15" t="s">
        <v>258</v>
      </c>
      <c r="D8" s="14"/>
      <c r="E8" s="14"/>
      <c r="F8" s="14"/>
      <c r="G8" s="307" t="s">
        <v>51</v>
      </c>
      <c r="H8" s="397"/>
      <c r="I8" s="42"/>
      <c r="J8" s="301" t="s">
        <v>240</v>
      </c>
      <c r="K8" s="301"/>
      <c r="L8" s="402"/>
      <c r="M8" s="43"/>
      <c r="N8" s="405" t="s">
        <v>51</v>
      </c>
      <c r="O8" s="424"/>
      <c r="P8" s="425"/>
      <c r="Q8" s="425"/>
      <c r="R8" s="425"/>
      <c r="S8" s="44"/>
      <c r="T8" s="42"/>
      <c r="U8" s="395" t="s">
        <v>51</v>
      </c>
      <c r="V8" s="23"/>
      <c r="W8" s="45"/>
      <c r="X8" s="46"/>
      <c r="Y8" s="47"/>
      <c r="Z8" s="15"/>
      <c r="AA8" s="15"/>
      <c r="AB8" s="15"/>
      <c r="AC8" s="15"/>
      <c r="AD8" s="15"/>
      <c r="AE8" s="15"/>
      <c r="AF8" s="15"/>
      <c r="AG8" s="21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3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</row>
    <row r="9" spans="3:79" ht="12" customHeight="1">
      <c r="C9" s="25" t="s">
        <v>212</v>
      </c>
      <c r="D9" s="15"/>
      <c r="E9" s="14"/>
      <c r="F9" s="14"/>
      <c r="G9" s="407"/>
      <c r="H9" s="255"/>
      <c r="I9" s="48"/>
      <c r="J9" s="403"/>
      <c r="K9" s="403"/>
      <c r="L9" s="403"/>
      <c r="M9" s="49"/>
      <c r="N9" s="280"/>
      <c r="O9" s="426"/>
      <c r="P9" s="427"/>
      <c r="Q9" s="427"/>
      <c r="R9" s="427"/>
      <c r="S9" s="50"/>
      <c r="T9" s="48"/>
      <c r="U9" s="254"/>
      <c r="V9" s="51"/>
      <c r="W9" s="52"/>
      <c r="X9" s="46"/>
      <c r="Y9" s="47"/>
      <c r="Z9" s="15"/>
      <c r="AA9" s="15"/>
      <c r="AB9" s="15"/>
      <c r="AC9" s="15"/>
      <c r="AD9" s="15"/>
      <c r="AE9" s="15"/>
      <c r="AF9" s="15"/>
      <c r="AG9" s="21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3"/>
      <c r="AT9" s="34"/>
      <c r="AU9" s="34" t="s">
        <v>6</v>
      </c>
      <c r="AV9" s="5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34"/>
    </row>
    <row r="10" spans="3:79" ht="12" customHeight="1">
      <c r="C10" s="15" t="s">
        <v>252</v>
      </c>
      <c r="D10" s="15"/>
      <c r="E10" s="14"/>
      <c r="F10" s="14"/>
      <c r="G10" s="310" t="s">
        <v>51</v>
      </c>
      <c r="H10" s="252"/>
      <c r="I10" s="54"/>
      <c r="J10" s="294" t="s">
        <v>241</v>
      </c>
      <c r="K10" s="294"/>
      <c r="L10" s="404"/>
      <c r="M10" s="55"/>
      <c r="N10" s="405" t="s">
        <v>51</v>
      </c>
      <c r="O10" s="458"/>
      <c r="P10" s="459"/>
      <c r="Q10" s="459"/>
      <c r="R10" s="459"/>
      <c r="S10" s="55"/>
      <c r="T10" s="54"/>
      <c r="U10" s="298" t="s">
        <v>51</v>
      </c>
      <c r="V10" s="56"/>
      <c r="W10" s="14"/>
      <c r="X10" s="14"/>
      <c r="Y10" s="14"/>
      <c r="Z10" s="15"/>
      <c r="AA10" s="15"/>
      <c r="AB10" s="15"/>
      <c r="AC10" s="15"/>
      <c r="AD10" s="15"/>
      <c r="AE10" s="15"/>
      <c r="AF10" s="15"/>
      <c r="AG10" s="21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4"/>
    </row>
    <row r="11" spans="3:79" ht="12" customHeight="1">
      <c r="C11" s="25" t="s">
        <v>212</v>
      </c>
      <c r="D11" s="15"/>
      <c r="E11" s="14"/>
      <c r="F11" s="14"/>
      <c r="G11" s="407"/>
      <c r="H11" s="255"/>
      <c r="I11" s="57"/>
      <c r="J11" s="403"/>
      <c r="K11" s="403"/>
      <c r="L11" s="403"/>
      <c r="M11" s="58"/>
      <c r="N11" s="280"/>
      <c r="O11" s="460"/>
      <c r="P11" s="461"/>
      <c r="Q11" s="461"/>
      <c r="R11" s="461"/>
      <c r="S11" s="58"/>
      <c r="T11" s="57"/>
      <c r="U11" s="254"/>
      <c r="V11" s="51"/>
      <c r="W11" s="14"/>
      <c r="X11" s="14"/>
      <c r="Y11" s="14"/>
      <c r="Z11" s="15"/>
      <c r="AA11" s="15"/>
      <c r="AB11" s="15"/>
      <c r="AC11" s="15"/>
      <c r="AD11" s="15"/>
      <c r="AE11" s="15"/>
      <c r="AF11" s="15"/>
      <c r="AG11" s="21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3"/>
      <c r="AT11" s="34"/>
      <c r="AU11" s="34"/>
      <c r="AV11" s="59"/>
      <c r="AW11" s="294" t="s">
        <v>7</v>
      </c>
      <c r="AX11" s="295"/>
      <c r="AY11" s="295"/>
      <c r="AZ11" s="295"/>
      <c r="BA11" s="295"/>
      <c r="BB11" s="60"/>
      <c r="BC11" s="303" t="s">
        <v>8</v>
      </c>
      <c r="BD11" s="299"/>
      <c r="BE11" s="299"/>
      <c r="BF11" s="299"/>
      <c r="BG11" s="299"/>
      <c r="BH11" s="299"/>
      <c r="BI11" s="299"/>
      <c r="BJ11" s="304"/>
      <c r="BK11" s="358" t="s">
        <v>9</v>
      </c>
      <c r="BL11" s="376"/>
      <c r="BM11" s="358" t="s">
        <v>10</v>
      </c>
      <c r="BN11" s="457"/>
      <c r="BO11" s="457"/>
      <c r="BP11" s="457"/>
      <c r="BQ11" s="457"/>
      <c r="BR11" s="376"/>
      <c r="BS11" s="358" t="s">
        <v>11</v>
      </c>
      <c r="BT11" s="457"/>
      <c r="BU11" s="457"/>
      <c r="BV11" s="457"/>
      <c r="BW11" s="457"/>
      <c r="BX11" s="376"/>
      <c r="BY11" s="19"/>
      <c r="BZ11" s="19"/>
      <c r="CA11" s="34"/>
    </row>
    <row r="12" spans="3:79" ht="12" customHeight="1">
      <c r="C12" s="15" t="s">
        <v>253</v>
      </c>
      <c r="D12" s="15"/>
      <c r="E12" s="14"/>
      <c r="F12" s="14"/>
      <c r="G12" s="310" t="s">
        <v>51</v>
      </c>
      <c r="H12" s="252"/>
      <c r="I12" s="61"/>
      <c r="J12" s="294" t="s">
        <v>242</v>
      </c>
      <c r="K12" s="294"/>
      <c r="L12" s="294"/>
      <c r="M12" s="15"/>
      <c r="N12" s="405" t="s">
        <v>51</v>
      </c>
      <c r="O12" s="458"/>
      <c r="P12" s="462"/>
      <c r="Q12" s="462"/>
      <c r="R12" s="462"/>
      <c r="S12" s="15"/>
      <c r="T12" s="61"/>
      <c r="U12" s="343" t="s">
        <v>51</v>
      </c>
      <c r="V12" s="23"/>
      <c r="W12" s="14"/>
      <c r="X12" s="14"/>
      <c r="Y12" s="14"/>
      <c r="Z12" s="15"/>
      <c r="AA12" s="15"/>
      <c r="AB12" s="15"/>
      <c r="AC12" s="15"/>
      <c r="AD12" s="15"/>
      <c r="AE12" s="15"/>
      <c r="AF12" s="15"/>
      <c r="AG12" s="21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3"/>
      <c r="AT12" s="34"/>
      <c r="AU12" s="34"/>
      <c r="AV12" s="63"/>
      <c r="AW12" s="296"/>
      <c r="AX12" s="296"/>
      <c r="AY12" s="296"/>
      <c r="AZ12" s="296"/>
      <c r="BA12" s="296"/>
      <c r="BB12" s="64"/>
      <c r="BC12" s="305"/>
      <c r="BD12" s="300"/>
      <c r="BE12" s="300"/>
      <c r="BF12" s="300"/>
      <c r="BG12" s="300"/>
      <c r="BH12" s="300"/>
      <c r="BI12" s="300"/>
      <c r="BJ12" s="306"/>
      <c r="BK12" s="65"/>
      <c r="BL12" s="66"/>
      <c r="BM12" s="361" t="s">
        <v>12</v>
      </c>
      <c r="BN12" s="300"/>
      <c r="BO12" s="300"/>
      <c r="BP12" s="300"/>
      <c r="BQ12" s="300"/>
      <c r="BR12" s="306"/>
      <c r="BS12" s="361" t="s">
        <v>13</v>
      </c>
      <c r="BT12" s="300"/>
      <c r="BU12" s="300"/>
      <c r="BV12" s="300"/>
      <c r="BW12" s="300"/>
      <c r="BX12" s="306"/>
      <c r="BY12" s="34"/>
      <c r="BZ12" s="34"/>
      <c r="CA12" s="34"/>
    </row>
    <row r="13" spans="3:79" ht="12" customHeight="1">
      <c r="C13" s="25" t="s">
        <v>212</v>
      </c>
      <c r="D13" s="15"/>
      <c r="E13" s="14"/>
      <c r="F13" s="14"/>
      <c r="G13" s="407"/>
      <c r="H13" s="255"/>
      <c r="I13" s="57"/>
      <c r="J13" s="443"/>
      <c r="K13" s="443"/>
      <c r="L13" s="443"/>
      <c r="M13" s="15"/>
      <c r="N13" s="280"/>
      <c r="O13" s="426"/>
      <c r="P13" s="427"/>
      <c r="Q13" s="427"/>
      <c r="R13" s="427"/>
      <c r="S13" s="15"/>
      <c r="T13" s="57"/>
      <c r="U13" s="254"/>
      <c r="V13" s="51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21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3"/>
      <c r="AT13" s="34"/>
      <c r="AU13" s="34"/>
      <c r="AV13" s="59"/>
      <c r="AW13" s="294" t="str">
        <f>IF($J$20=" "," ",$J$20)</f>
        <v> </v>
      </c>
      <c r="AX13" s="295"/>
      <c r="AY13" s="295"/>
      <c r="AZ13" s="295"/>
      <c r="BA13" s="295"/>
      <c r="BB13" s="60"/>
      <c r="BC13" s="379" t="str">
        <f aca="true" t="shared" si="0" ref="BC13:BC22">IF(O20=" "," ",O20)</f>
        <v> </v>
      </c>
      <c r="BD13" s="299"/>
      <c r="BE13" s="299"/>
      <c r="BF13" s="299"/>
      <c r="BG13" s="299"/>
      <c r="BH13" s="299"/>
      <c r="BI13" s="299"/>
      <c r="BJ13" s="304"/>
      <c r="BK13" s="303" t="str">
        <f>IF(U20=" "," ",U20)</f>
        <v> </v>
      </c>
      <c r="BL13" s="252"/>
      <c r="BM13" s="317" t="str">
        <f>IF($N20=0," ",IF($J20="浸透側溝",VLOOKUP('越谷浸透施設'!$N20,'数値基準'!$A$69:$F$94,5,FALSE),VLOOKUP($N20,'数値基準'!$A$6:$F$261,5,FALSE)))</f>
        <v> </v>
      </c>
      <c r="BN13" s="251"/>
      <c r="BO13" s="251"/>
      <c r="BP13" s="251"/>
      <c r="BQ13" s="251"/>
      <c r="BR13" s="252"/>
      <c r="BS13" s="317" t="str">
        <f>IF($N20=0," ",IF($J20="浸透側溝",VLOOKUP('越谷浸透施設'!$N20,'数値基準'!$A$69:$F$94,6,FALSE),VLOOKUP($N20,'数値基準'!$A$6:$F$261,6,FALSE)))</f>
        <v> </v>
      </c>
      <c r="BT13" s="251"/>
      <c r="BU13" s="251"/>
      <c r="BV13" s="251"/>
      <c r="BW13" s="251"/>
      <c r="BX13" s="252"/>
      <c r="BY13" s="34"/>
      <c r="BZ13" s="34"/>
      <c r="CA13" s="34"/>
    </row>
    <row r="14" spans="3:79" ht="12" customHeight="1">
      <c r="C14" s="15" t="s">
        <v>254</v>
      </c>
      <c r="D14" s="15"/>
      <c r="E14" s="67"/>
      <c r="F14" s="14"/>
      <c r="G14" s="310" t="s">
        <v>245</v>
      </c>
      <c r="H14" s="252"/>
      <c r="I14" s="68"/>
      <c r="J14" s="294" t="s">
        <v>198</v>
      </c>
      <c r="K14" s="294"/>
      <c r="L14" s="404"/>
      <c r="M14" s="69"/>
      <c r="N14" s="279" t="s">
        <v>51</v>
      </c>
      <c r="O14" s="420"/>
      <c r="P14" s="390"/>
      <c r="Q14" s="70"/>
      <c r="R14" s="432"/>
      <c r="S14" s="71"/>
      <c r="T14" s="68"/>
      <c r="U14" s="298" t="s">
        <v>299</v>
      </c>
      <c r="V14" s="56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21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23"/>
      <c r="AT14" s="34"/>
      <c r="AU14" s="34"/>
      <c r="AV14" s="63"/>
      <c r="AW14" s="296"/>
      <c r="AX14" s="296"/>
      <c r="AY14" s="296"/>
      <c r="AZ14" s="296"/>
      <c r="BA14" s="296"/>
      <c r="BB14" s="64"/>
      <c r="BC14" s="380" t="str">
        <f t="shared" si="0"/>
        <v> </v>
      </c>
      <c r="BD14" s="300"/>
      <c r="BE14" s="300"/>
      <c r="BF14" s="300"/>
      <c r="BG14" s="300"/>
      <c r="BH14" s="300"/>
      <c r="BI14" s="300"/>
      <c r="BJ14" s="306"/>
      <c r="BK14" s="253"/>
      <c r="BL14" s="255"/>
      <c r="BM14" s="253"/>
      <c r="BN14" s="254"/>
      <c r="BO14" s="254"/>
      <c r="BP14" s="254"/>
      <c r="BQ14" s="254"/>
      <c r="BR14" s="255"/>
      <c r="BS14" s="253"/>
      <c r="BT14" s="254"/>
      <c r="BU14" s="254"/>
      <c r="BV14" s="254"/>
      <c r="BW14" s="254"/>
      <c r="BX14" s="255"/>
      <c r="BY14" s="73"/>
      <c r="BZ14" s="34"/>
      <c r="CA14" s="34"/>
    </row>
    <row r="15" spans="3:79" ht="12" customHeight="1">
      <c r="C15" s="25" t="s">
        <v>212</v>
      </c>
      <c r="D15" s="15"/>
      <c r="E15" s="14"/>
      <c r="F15" s="14"/>
      <c r="G15" s="407"/>
      <c r="H15" s="255"/>
      <c r="I15" s="74"/>
      <c r="J15" s="403"/>
      <c r="K15" s="403"/>
      <c r="L15" s="403"/>
      <c r="M15" s="75"/>
      <c r="N15" s="280"/>
      <c r="O15" s="434"/>
      <c r="P15" s="422"/>
      <c r="Q15" s="42"/>
      <c r="R15" s="433"/>
      <c r="S15" s="44"/>
      <c r="T15" s="42"/>
      <c r="U15" s="254"/>
      <c r="V15" s="76"/>
      <c r="W15" s="15"/>
      <c r="X15" s="77"/>
      <c r="Y15" s="77"/>
      <c r="Z15" s="77"/>
      <c r="AA15" s="15"/>
      <c r="AB15" s="15"/>
      <c r="AC15" s="15"/>
      <c r="AD15" s="15"/>
      <c r="AE15" s="15"/>
      <c r="AF15" s="15"/>
      <c r="AG15" s="21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23"/>
      <c r="AT15" s="34"/>
      <c r="AU15" s="34"/>
      <c r="AV15" s="59"/>
      <c r="AW15" s="294" t="str">
        <f>IF(J22=" "," ",J22)</f>
        <v> </v>
      </c>
      <c r="AX15" s="295"/>
      <c r="AY15" s="295"/>
      <c r="AZ15" s="295"/>
      <c r="BA15" s="295"/>
      <c r="BB15" s="60"/>
      <c r="BC15" s="379" t="str">
        <f t="shared" si="0"/>
        <v> </v>
      </c>
      <c r="BD15" s="299"/>
      <c r="BE15" s="299"/>
      <c r="BF15" s="299"/>
      <c r="BG15" s="299"/>
      <c r="BH15" s="299"/>
      <c r="BI15" s="299"/>
      <c r="BJ15" s="304"/>
      <c r="BK15" s="303" t="str">
        <f>IF(U22=" "," ",U22)</f>
        <v> </v>
      </c>
      <c r="BL15" s="252"/>
      <c r="BM15" s="317" t="str">
        <f>IF($N22=0," ",IF($J22="浸透側溝",VLOOKUP('越谷浸透施設'!$N22,'数値基準'!$A$69:$F$94,5,FALSE),VLOOKUP($N22,'数値基準'!$A$6:$F$261,5,FALSE)))</f>
        <v> </v>
      </c>
      <c r="BN15" s="251"/>
      <c r="BO15" s="251"/>
      <c r="BP15" s="251"/>
      <c r="BQ15" s="251"/>
      <c r="BR15" s="252"/>
      <c r="BS15" s="317" t="str">
        <f>IF($N22=0," ",IF($J22="浸透側溝",VLOOKUP('越谷浸透施設'!$N22,'数値基準'!$A$69:$F$94,6,FALSE),VLOOKUP($N22,'数値基準'!$A$6:$F$261,6,FALSE)))</f>
        <v> </v>
      </c>
      <c r="BT15" s="251"/>
      <c r="BU15" s="251"/>
      <c r="BV15" s="251"/>
      <c r="BW15" s="251"/>
      <c r="BX15" s="252"/>
      <c r="BY15" s="73"/>
      <c r="BZ15" s="73"/>
      <c r="CA15" s="34"/>
    </row>
    <row r="16" spans="3:79" ht="12" customHeight="1">
      <c r="C16" s="15" t="s">
        <v>255</v>
      </c>
      <c r="D16" s="78"/>
      <c r="E16" s="22"/>
      <c r="F16" s="14"/>
      <c r="G16" s="310" t="s">
        <v>51</v>
      </c>
      <c r="H16" s="252"/>
      <c r="I16" s="79"/>
      <c r="J16" s="294" t="s">
        <v>199</v>
      </c>
      <c r="K16" s="294"/>
      <c r="L16" s="404"/>
      <c r="M16" s="69"/>
      <c r="N16" s="279" t="s">
        <v>51</v>
      </c>
      <c r="O16" s="428"/>
      <c r="P16" s="390"/>
      <c r="Q16" s="80"/>
      <c r="R16" s="430">
        <v>500</v>
      </c>
      <c r="S16" s="81"/>
      <c r="T16" s="54"/>
      <c r="U16" s="423" t="s">
        <v>44</v>
      </c>
      <c r="V16" s="56"/>
      <c r="W16" s="257" t="s">
        <v>48</v>
      </c>
      <c r="X16" s="384"/>
      <c r="Y16" s="78"/>
      <c r="Z16" s="78"/>
      <c r="AA16" s="15"/>
      <c r="AB16" s="15"/>
      <c r="AC16" s="15"/>
      <c r="AD16" s="15"/>
      <c r="AE16" s="15"/>
      <c r="AF16" s="15"/>
      <c r="AG16" s="21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23"/>
      <c r="AT16" s="34"/>
      <c r="AU16" s="34"/>
      <c r="AV16" s="63"/>
      <c r="AW16" s="296"/>
      <c r="AX16" s="296"/>
      <c r="AY16" s="296"/>
      <c r="AZ16" s="296"/>
      <c r="BA16" s="296"/>
      <c r="BB16" s="64"/>
      <c r="BC16" s="380" t="str">
        <f t="shared" si="0"/>
        <v> </v>
      </c>
      <c r="BD16" s="300"/>
      <c r="BE16" s="300"/>
      <c r="BF16" s="300"/>
      <c r="BG16" s="300"/>
      <c r="BH16" s="300"/>
      <c r="BI16" s="300"/>
      <c r="BJ16" s="306"/>
      <c r="BK16" s="253"/>
      <c r="BL16" s="255"/>
      <c r="BM16" s="253"/>
      <c r="BN16" s="254"/>
      <c r="BO16" s="254"/>
      <c r="BP16" s="254"/>
      <c r="BQ16" s="254"/>
      <c r="BR16" s="255"/>
      <c r="BS16" s="253"/>
      <c r="BT16" s="254"/>
      <c r="BU16" s="254"/>
      <c r="BV16" s="254"/>
      <c r="BW16" s="254"/>
      <c r="BX16" s="255"/>
      <c r="BY16" s="73"/>
      <c r="BZ16" s="73"/>
      <c r="CA16" s="34"/>
    </row>
    <row r="17" spans="3:79" ht="12" customHeight="1">
      <c r="C17" s="25" t="s">
        <v>212</v>
      </c>
      <c r="D17" s="77"/>
      <c r="E17" s="67" t="s">
        <v>212</v>
      </c>
      <c r="F17" s="14"/>
      <c r="G17" s="407"/>
      <c r="H17" s="255"/>
      <c r="I17" s="74"/>
      <c r="J17" s="403"/>
      <c r="K17" s="403"/>
      <c r="L17" s="403"/>
      <c r="M17" s="75"/>
      <c r="N17" s="280"/>
      <c r="O17" s="429"/>
      <c r="P17" s="422"/>
      <c r="Q17" s="82"/>
      <c r="R17" s="431"/>
      <c r="S17" s="83"/>
      <c r="T17" s="48"/>
      <c r="U17" s="300"/>
      <c r="V17" s="51"/>
      <c r="W17" s="258"/>
      <c r="X17" s="384"/>
      <c r="Y17" s="78"/>
      <c r="Z17" s="78"/>
      <c r="AA17" s="15"/>
      <c r="AB17" s="15"/>
      <c r="AC17" s="15"/>
      <c r="AD17" s="15"/>
      <c r="AE17" s="15"/>
      <c r="AF17" s="15"/>
      <c r="AG17" s="21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34"/>
      <c r="AU17" s="34"/>
      <c r="AV17" s="59"/>
      <c r="AW17" s="294" t="str">
        <f>IF(J24=" "," ",J24)</f>
        <v> </v>
      </c>
      <c r="AX17" s="295"/>
      <c r="AY17" s="295"/>
      <c r="AZ17" s="295"/>
      <c r="BA17" s="295"/>
      <c r="BB17" s="60"/>
      <c r="BC17" s="379" t="str">
        <f t="shared" si="0"/>
        <v> </v>
      </c>
      <c r="BD17" s="299"/>
      <c r="BE17" s="299"/>
      <c r="BF17" s="299"/>
      <c r="BG17" s="299"/>
      <c r="BH17" s="299"/>
      <c r="BI17" s="299"/>
      <c r="BJ17" s="304"/>
      <c r="BK17" s="303" t="str">
        <f>IF(U24=" "," ",U24)</f>
        <v> </v>
      </c>
      <c r="BL17" s="252"/>
      <c r="BM17" s="317" t="str">
        <f>IF($N24=0," ",IF($J24="浸透側溝",VLOOKUP('越谷浸透施設'!$N24,'数値基準'!$A$69:$F$94,5,FALSE),VLOOKUP($N24,'数値基準'!$A$6:$F$261,5,FALSE)))</f>
        <v> </v>
      </c>
      <c r="BN17" s="251"/>
      <c r="BO17" s="251"/>
      <c r="BP17" s="251"/>
      <c r="BQ17" s="251"/>
      <c r="BR17" s="252"/>
      <c r="BS17" s="317" t="str">
        <f>IF($N24=0," ",IF($J24="浸透側溝",VLOOKUP('越谷浸透施設'!$N24,'数値基準'!$A$69:$F$94,6,FALSE),VLOOKUP($N24,'数値基準'!$A$6:$F$261,6,FALSE)))</f>
        <v> </v>
      </c>
      <c r="BT17" s="251"/>
      <c r="BU17" s="251"/>
      <c r="BV17" s="251"/>
      <c r="BW17" s="251"/>
      <c r="BX17" s="252"/>
      <c r="BY17" s="73"/>
      <c r="BZ17" s="73"/>
      <c r="CA17" s="34"/>
    </row>
    <row r="18" spans="3:79" ht="12" customHeight="1">
      <c r="C18" s="15" t="s">
        <v>256</v>
      </c>
      <c r="D18" s="77"/>
      <c r="E18" s="78" t="s">
        <v>214</v>
      </c>
      <c r="F18" s="14"/>
      <c r="G18" s="406" t="s">
        <v>51</v>
      </c>
      <c r="H18" s="334"/>
      <c r="I18" s="79"/>
      <c r="J18" s="294" t="s">
        <v>200</v>
      </c>
      <c r="K18" s="294"/>
      <c r="L18" s="404"/>
      <c r="M18" s="69"/>
      <c r="N18" s="279" t="s">
        <v>51</v>
      </c>
      <c r="O18" s="420"/>
      <c r="P18" s="390"/>
      <c r="Q18" s="84"/>
      <c r="R18" s="382">
        <v>18.9</v>
      </c>
      <c r="S18" s="85"/>
      <c r="T18" s="68"/>
      <c r="U18" s="298" t="s">
        <v>45</v>
      </c>
      <c r="V18" s="56"/>
      <c r="W18" s="257" t="s">
        <v>48</v>
      </c>
      <c r="X18" s="384"/>
      <c r="Y18" s="78"/>
      <c r="Z18" s="78"/>
      <c r="AA18" s="15"/>
      <c r="AB18" s="15"/>
      <c r="AC18" s="15"/>
      <c r="AD18" s="15"/>
      <c r="AE18" s="15"/>
      <c r="AF18" s="15"/>
      <c r="AG18" s="21"/>
      <c r="AH18" s="22"/>
      <c r="AI18" s="22"/>
      <c r="AJ18" s="22"/>
      <c r="AK18" s="22"/>
      <c r="AL18" s="22"/>
      <c r="AM18" s="86"/>
      <c r="AN18" s="86"/>
      <c r="AO18" s="86"/>
      <c r="AP18" s="86"/>
      <c r="AQ18" s="22"/>
      <c r="AR18" s="22"/>
      <c r="AS18" s="23"/>
      <c r="AT18" s="34"/>
      <c r="AU18" s="34"/>
      <c r="AV18" s="63"/>
      <c r="AW18" s="296"/>
      <c r="AX18" s="296"/>
      <c r="AY18" s="296"/>
      <c r="AZ18" s="296"/>
      <c r="BA18" s="296"/>
      <c r="BB18" s="64"/>
      <c r="BC18" s="380" t="str">
        <f t="shared" si="0"/>
        <v> </v>
      </c>
      <c r="BD18" s="300"/>
      <c r="BE18" s="300"/>
      <c r="BF18" s="300"/>
      <c r="BG18" s="300"/>
      <c r="BH18" s="300"/>
      <c r="BI18" s="300"/>
      <c r="BJ18" s="306"/>
      <c r="BK18" s="253"/>
      <c r="BL18" s="255"/>
      <c r="BM18" s="253"/>
      <c r="BN18" s="254"/>
      <c r="BO18" s="254"/>
      <c r="BP18" s="254"/>
      <c r="BQ18" s="254"/>
      <c r="BR18" s="255"/>
      <c r="BS18" s="253"/>
      <c r="BT18" s="254"/>
      <c r="BU18" s="254"/>
      <c r="BV18" s="254"/>
      <c r="BW18" s="254"/>
      <c r="BX18" s="255"/>
      <c r="BY18" s="73"/>
      <c r="BZ18" s="73"/>
      <c r="CA18" s="34"/>
    </row>
    <row r="19" spans="3:79" ht="12" customHeight="1">
      <c r="C19" s="25" t="s">
        <v>212</v>
      </c>
      <c r="D19" s="77"/>
      <c r="E19" s="67" t="s">
        <v>212</v>
      </c>
      <c r="F19" s="14"/>
      <c r="G19" s="407"/>
      <c r="H19" s="255"/>
      <c r="I19" s="74"/>
      <c r="J19" s="403"/>
      <c r="K19" s="403"/>
      <c r="L19" s="403"/>
      <c r="M19" s="75"/>
      <c r="N19" s="280"/>
      <c r="O19" s="421"/>
      <c r="P19" s="422"/>
      <c r="Q19" s="87"/>
      <c r="R19" s="383"/>
      <c r="S19" s="88"/>
      <c r="T19" s="57"/>
      <c r="U19" s="254"/>
      <c r="V19" s="51"/>
      <c r="W19" s="258"/>
      <c r="X19" s="384"/>
      <c r="Y19" s="78"/>
      <c r="Z19" s="78"/>
      <c r="AA19" s="15"/>
      <c r="AB19" s="15"/>
      <c r="AC19" s="15"/>
      <c r="AD19" s="15"/>
      <c r="AE19" s="15"/>
      <c r="AF19" s="15"/>
      <c r="AG19" s="21"/>
      <c r="AH19" s="454" t="s">
        <v>303</v>
      </c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23"/>
      <c r="AT19" s="34"/>
      <c r="AU19" s="34"/>
      <c r="AV19" s="59"/>
      <c r="AW19" s="294" t="str">
        <f>IF(J26=" "," ",J26)</f>
        <v> </v>
      </c>
      <c r="AX19" s="295"/>
      <c r="AY19" s="295"/>
      <c r="AZ19" s="295"/>
      <c r="BA19" s="295"/>
      <c r="BB19" s="60"/>
      <c r="BC19" s="379" t="str">
        <f t="shared" si="0"/>
        <v> </v>
      </c>
      <c r="BD19" s="299"/>
      <c r="BE19" s="299"/>
      <c r="BF19" s="299"/>
      <c r="BG19" s="299"/>
      <c r="BH19" s="299"/>
      <c r="BI19" s="299"/>
      <c r="BJ19" s="304"/>
      <c r="BK19" s="303" t="str">
        <f>IF(U26=" "," ",U26)</f>
        <v> </v>
      </c>
      <c r="BL19" s="329"/>
      <c r="BM19" s="317" t="str">
        <f>IF($N26=0," ",IF($J26="浸透側溝",VLOOKUP('越谷浸透施設'!$N26,'数値基準'!$A$69:$F$94,5,FALSE),VLOOKUP($N26,'数値基準'!$A$6:$F$261,5,FALSE)))</f>
        <v> </v>
      </c>
      <c r="BN19" s="318"/>
      <c r="BO19" s="318"/>
      <c r="BP19" s="318"/>
      <c r="BQ19" s="318"/>
      <c r="BR19" s="319"/>
      <c r="BS19" s="317" t="str">
        <f>IF($N26=0," ",IF($J26="浸透側溝",VLOOKUP('越谷浸透施設'!$N26,'数値基準'!$A$69:$F$94,6,FALSE),VLOOKUP($N26,'数値基準'!$A$6:$F$261,6,FALSE)))</f>
        <v> </v>
      </c>
      <c r="BT19" s="318"/>
      <c r="BU19" s="318"/>
      <c r="BV19" s="318"/>
      <c r="BW19" s="318"/>
      <c r="BX19" s="319"/>
      <c r="BY19" s="73"/>
      <c r="BZ19" s="73"/>
      <c r="CA19" s="34"/>
    </row>
    <row r="20" spans="3:79" ht="12" customHeight="1">
      <c r="C20" s="15" t="s">
        <v>257</v>
      </c>
      <c r="D20" s="77"/>
      <c r="E20" s="77" t="s">
        <v>215</v>
      </c>
      <c r="F20" s="416" t="s">
        <v>228</v>
      </c>
      <c r="G20" s="412"/>
      <c r="H20" s="413"/>
      <c r="I20" s="61"/>
      <c r="J20" s="294" t="str">
        <f>IF(G20=1,"浸透舗装",IF(G20=2,"浸透トレンチ",IF(G20=3,"浸透側溝",IF(G20=4,"浸透桝"," "))))</f>
        <v> </v>
      </c>
      <c r="K20" s="294"/>
      <c r="L20" s="410"/>
      <c r="M20" s="89"/>
      <c r="N20" s="408"/>
      <c r="O20" s="418" t="str">
        <f>IF(N20=0," ",IF(J20="浸透側溝",VLOOKUP('越谷浸透施設'!N20,'数値基準'!$A$69:$F$94,3,FALSE),VLOOKUP(N20,'数値基準'!$A$6:$F$261,3,FALSE)))</f>
        <v> </v>
      </c>
      <c r="P20" s="419"/>
      <c r="Q20" s="61"/>
      <c r="R20" s="267"/>
      <c r="S20" s="22"/>
      <c r="T20" s="61"/>
      <c r="U20" s="298" t="str">
        <f>IF(G20=1,U43,IF(G20=2,$U$44,IF(G20=3,$U$45,IF(G20=4,$U$46," "))))</f>
        <v> </v>
      </c>
      <c r="V20" s="23"/>
      <c r="W20" s="257" t="s">
        <v>197</v>
      </c>
      <c r="X20" s="386" t="s">
        <v>194</v>
      </c>
      <c r="Y20" s="384"/>
      <c r="Z20" s="15"/>
      <c r="AA20" s="15"/>
      <c r="AB20" s="15"/>
      <c r="AC20" s="15"/>
      <c r="AD20" s="15"/>
      <c r="AE20" s="15"/>
      <c r="AF20" s="15"/>
      <c r="AG20" s="21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23"/>
      <c r="AT20" s="34"/>
      <c r="AU20" s="34"/>
      <c r="AV20" s="63"/>
      <c r="AW20" s="296"/>
      <c r="AX20" s="296"/>
      <c r="AY20" s="296"/>
      <c r="AZ20" s="296"/>
      <c r="BA20" s="296"/>
      <c r="BB20" s="64"/>
      <c r="BC20" s="380" t="str">
        <f t="shared" si="0"/>
        <v> </v>
      </c>
      <c r="BD20" s="300"/>
      <c r="BE20" s="300"/>
      <c r="BF20" s="300"/>
      <c r="BG20" s="300"/>
      <c r="BH20" s="300"/>
      <c r="BI20" s="300"/>
      <c r="BJ20" s="306"/>
      <c r="BK20" s="330"/>
      <c r="BL20" s="332"/>
      <c r="BM20" s="320"/>
      <c r="BN20" s="321"/>
      <c r="BO20" s="321"/>
      <c r="BP20" s="321"/>
      <c r="BQ20" s="321"/>
      <c r="BR20" s="322"/>
      <c r="BS20" s="320"/>
      <c r="BT20" s="321"/>
      <c r="BU20" s="321"/>
      <c r="BV20" s="321"/>
      <c r="BW20" s="321"/>
      <c r="BX20" s="322"/>
      <c r="BY20" s="73"/>
      <c r="BZ20" s="73"/>
      <c r="CA20" s="34"/>
    </row>
    <row r="21" spans="3:79" ht="12" customHeight="1" thickBot="1">
      <c r="C21" s="15"/>
      <c r="D21" s="15"/>
      <c r="E21" s="14"/>
      <c r="F21" s="417"/>
      <c r="G21" s="414"/>
      <c r="H21" s="415"/>
      <c r="I21" s="57"/>
      <c r="J21" s="411"/>
      <c r="K21" s="411"/>
      <c r="L21" s="411"/>
      <c r="M21" s="90"/>
      <c r="N21" s="409"/>
      <c r="O21" s="418" t="str">
        <f>IF(N20=0," ",IF(J20="浸透側溝",VLOOKUP('越谷浸透施設'!N20,'数値基準'!$A$69:$F$94,4,FALSE),VLOOKUP(N20,'数値基準'!$A$6:$F$261,4,FALSE)))</f>
        <v> </v>
      </c>
      <c r="P21" s="419"/>
      <c r="Q21" s="57"/>
      <c r="R21" s="381"/>
      <c r="S21" s="58"/>
      <c r="T21" s="57"/>
      <c r="U21" s="254"/>
      <c r="V21" s="51"/>
      <c r="W21" s="258"/>
      <c r="X21" s="312"/>
      <c r="Y21" s="312"/>
      <c r="Z21" s="15"/>
      <c r="AA21" s="15"/>
      <c r="AB21" s="15"/>
      <c r="AC21" s="15"/>
      <c r="AD21" s="15"/>
      <c r="AE21" s="15"/>
      <c r="AF21" s="15"/>
      <c r="AG21" s="21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23"/>
      <c r="AT21" s="34"/>
      <c r="AU21" s="34"/>
      <c r="AV21" s="59"/>
      <c r="AW21" s="294" t="str">
        <f>IF(J28=" "," ",J28)</f>
        <v> </v>
      </c>
      <c r="AX21" s="295"/>
      <c r="AY21" s="295"/>
      <c r="AZ21" s="295"/>
      <c r="BA21" s="295"/>
      <c r="BB21" s="60"/>
      <c r="BC21" s="379" t="str">
        <f t="shared" si="0"/>
        <v> </v>
      </c>
      <c r="BD21" s="299"/>
      <c r="BE21" s="299"/>
      <c r="BF21" s="299"/>
      <c r="BG21" s="299"/>
      <c r="BH21" s="299"/>
      <c r="BI21" s="299"/>
      <c r="BJ21" s="304"/>
      <c r="BK21" s="303" t="str">
        <f>IF(U28=" "," ",U28)</f>
        <v> </v>
      </c>
      <c r="BL21" s="329"/>
      <c r="BM21" s="317" t="str">
        <f>IF($N28=0," ",IF($J28="浸透側溝",VLOOKUP('越谷浸透施設'!$N28,'数値基準'!$A$69:$F$94,5,FALSE),VLOOKUP($N28,'数値基準'!$A$6:$F$261,5,FALSE)))</f>
        <v> </v>
      </c>
      <c r="BN21" s="318"/>
      <c r="BO21" s="318"/>
      <c r="BP21" s="318"/>
      <c r="BQ21" s="318"/>
      <c r="BR21" s="319"/>
      <c r="BS21" s="317" t="str">
        <f>IF($N28=0," ",IF($J28="浸透側溝",VLOOKUP('越谷浸透施設'!$N28,'数値基準'!$A$69:$F$94,6,FALSE),VLOOKUP($N28,'数値基準'!$A$6:$F$261,6,FALSE)))</f>
        <v> </v>
      </c>
      <c r="BT21" s="318"/>
      <c r="BU21" s="318"/>
      <c r="BV21" s="318"/>
      <c r="BW21" s="318"/>
      <c r="BX21" s="319"/>
      <c r="BY21" s="34"/>
      <c r="BZ21" s="34"/>
      <c r="CA21" s="34"/>
    </row>
    <row r="22" spans="3:79" ht="12" customHeight="1" thickBot="1">
      <c r="C22" s="14"/>
      <c r="D22" s="91" t="s">
        <v>7</v>
      </c>
      <c r="E22" s="92" t="s">
        <v>193</v>
      </c>
      <c r="F22" s="416" t="s">
        <v>227</v>
      </c>
      <c r="G22" s="412"/>
      <c r="H22" s="413"/>
      <c r="I22" s="61"/>
      <c r="J22" s="294" t="str">
        <f>IF(G22=1,"浸透舗装",IF(G22=2,"浸透トレンチ",IF(G22=3,"浸透側溝",IF(G22=4,"浸透桝"," "))))</f>
        <v> </v>
      </c>
      <c r="K22" s="294"/>
      <c r="L22" s="410"/>
      <c r="M22" s="89"/>
      <c r="N22" s="408"/>
      <c r="O22" s="418" t="str">
        <f>IF(N22=0," ",IF(J22="浸透側溝",VLOOKUP('越谷浸透施設'!N22,'数値基準'!$A$69:$F$94,3,FALSE),VLOOKUP(N22,'数値基準'!$A$6:$F$261,3,FALSE)))</f>
        <v> </v>
      </c>
      <c r="P22" s="419"/>
      <c r="Q22" s="61"/>
      <c r="R22" s="267"/>
      <c r="S22" s="22"/>
      <c r="T22" s="61"/>
      <c r="U22" s="298" t="str">
        <f>IF(G22=1,U45,IF(G22=2,$U$44,IF(G22=3,$U$45,IF(G22=4,$U$46," "))))</f>
        <v> </v>
      </c>
      <c r="V22" s="23"/>
      <c r="W22" s="452" t="s">
        <v>226</v>
      </c>
      <c r="X22" s="93" t="s">
        <v>38</v>
      </c>
      <c r="Y22" s="94" t="s">
        <v>195</v>
      </c>
      <c r="Z22" s="15"/>
      <c r="AA22" s="15"/>
      <c r="AB22" s="15"/>
      <c r="AC22" s="15"/>
      <c r="AD22" s="15"/>
      <c r="AE22" s="15"/>
      <c r="AF22" s="15"/>
      <c r="AG22" s="21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3"/>
      <c r="AT22" s="34"/>
      <c r="AU22" s="34"/>
      <c r="AV22" s="63"/>
      <c r="AW22" s="296"/>
      <c r="AX22" s="296"/>
      <c r="AY22" s="296"/>
      <c r="AZ22" s="296"/>
      <c r="BA22" s="296"/>
      <c r="BB22" s="64"/>
      <c r="BC22" s="380" t="str">
        <f t="shared" si="0"/>
        <v> </v>
      </c>
      <c r="BD22" s="300"/>
      <c r="BE22" s="300"/>
      <c r="BF22" s="300"/>
      <c r="BG22" s="300"/>
      <c r="BH22" s="300"/>
      <c r="BI22" s="300"/>
      <c r="BJ22" s="306"/>
      <c r="BK22" s="330"/>
      <c r="BL22" s="332"/>
      <c r="BM22" s="320"/>
      <c r="BN22" s="321"/>
      <c r="BO22" s="321"/>
      <c r="BP22" s="321"/>
      <c r="BQ22" s="321"/>
      <c r="BR22" s="322"/>
      <c r="BS22" s="320"/>
      <c r="BT22" s="321"/>
      <c r="BU22" s="321"/>
      <c r="BV22" s="321"/>
      <c r="BW22" s="321"/>
      <c r="BX22" s="322"/>
      <c r="BY22" s="34"/>
      <c r="BZ22" s="34"/>
      <c r="CA22" s="34"/>
    </row>
    <row r="23" spans="3:79" ht="12" customHeight="1">
      <c r="C23" s="14"/>
      <c r="D23" s="93" t="s">
        <v>38</v>
      </c>
      <c r="E23" s="95">
        <v>1</v>
      </c>
      <c r="F23" s="416"/>
      <c r="G23" s="414"/>
      <c r="H23" s="415"/>
      <c r="I23" s="57"/>
      <c r="J23" s="411"/>
      <c r="K23" s="411"/>
      <c r="L23" s="411"/>
      <c r="M23" s="90"/>
      <c r="N23" s="409"/>
      <c r="O23" s="418" t="str">
        <f>IF(N22=0," ",IF(J22="浸透側溝",VLOOKUP('越谷浸透施設'!N22,'数値基準'!$A$69:$F$94,4,FALSE),VLOOKUP(N22,'数値基準'!$A$6:$F$261,4,FALSE)))</f>
        <v> </v>
      </c>
      <c r="P23" s="419"/>
      <c r="Q23" s="57"/>
      <c r="R23" s="381"/>
      <c r="S23" s="58"/>
      <c r="T23" s="57"/>
      <c r="U23" s="254"/>
      <c r="V23" s="51"/>
      <c r="W23" s="453"/>
      <c r="X23" s="96" t="s">
        <v>39</v>
      </c>
      <c r="Y23" s="97" t="s">
        <v>296</v>
      </c>
      <c r="Z23" s="15"/>
      <c r="AA23" s="15"/>
      <c r="AB23" s="15"/>
      <c r="AC23" s="15"/>
      <c r="AD23" s="15"/>
      <c r="AE23" s="15"/>
      <c r="AF23" s="15"/>
      <c r="AG23" s="21"/>
      <c r="AH23" s="22"/>
      <c r="AI23" s="22"/>
      <c r="AJ23" s="22"/>
      <c r="AK23" s="22"/>
      <c r="AL23" s="22"/>
      <c r="AM23" s="455" t="s">
        <v>309</v>
      </c>
      <c r="AN23" s="455"/>
      <c r="AO23" s="455"/>
      <c r="AP23" s="86"/>
      <c r="AQ23" s="22"/>
      <c r="AR23" s="22"/>
      <c r="AS23" s="23"/>
      <c r="AT23" s="34"/>
      <c r="AU23" s="34"/>
      <c r="AV23" s="98"/>
      <c r="AW23" s="294" t="str">
        <f>IF(J30=0," ",J30)</f>
        <v> </v>
      </c>
      <c r="AX23" s="295"/>
      <c r="AY23" s="295"/>
      <c r="AZ23" s="295"/>
      <c r="BA23" s="295"/>
      <c r="BB23" s="99"/>
      <c r="BC23" s="379" t="str">
        <f>IF(O30=0," ",O30)</f>
        <v> </v>
      </c>
      <c r="BD23" s="299"/>
      <c r="BE23" s="299"/>
      <c r="BF23" s="299"/>
      <c r="BG23" s="299"/>
      <c r="BH23" s="299"/>
      <c r="BI23" s="299"/>
      <c r="BJ23" s="304"/>
      <c r="BK23" s="303" t="str">
        <f>IF(U30=0," ",U30)</f>
        <v> </v>
      </c>
      <c r="BL23" s="329"/>
      <c r="BM23" s="237" t="str">
        <f>IF(K32=0," ",ROUND(K32,3))</f>
        <v> </v>
      </c>
      <c r="BN23" s="238"/>
      <c r="BO23" s="238"/>
      <c r="BP23" s="238"/>
      <c r="BQ23" s="238"/>
      <c r="BR23" s="435"/>
      <c r="BS23" s="237" t="str">
        <f>IF(K34=0," ",ROUND(K34,3))</f>
        <v> </v>
      </c>
      <c r="BT23" s="238"/>
      <c r="BU23" s="238"/>
      <c r="BV23" s="238"/>
      <c r="BW23" s="238"/>
      <c r="BX23" s="435"/>
      <c r="BY23" s="34"/>
      <c r="BZ23" s="34"/>
      <c r="CA23" s="34"/>
    </row>
    <row r="24" spans="3:79" ht="12" customHeight="1">
      <c r="C24" s="14"/>
      <c r="D24" s="96" t="s">
        <v>39</v>
      </c>
      <c r="E24" s="100">
        <v>2</v>
      </c>
      <c r="F24" s="416" t="s">
        <v>227</v>
      </c>
      <c r="G24" s="412"/>
      <c r="H24" s="413"/>
      <c r="I24" s="61"/>
      <c r="J24" s="294" t="str">
        <f>IF(G24=1,"浸透舗装",IF(G24=2,"浸透トレンチ",IF(G24=3,"浸透側溝",IF(G24=4,"浸透桝"," "))))</f>
        <v> </v>
      </c>
      <c r="K24" s="294"/>
      <c r="L24" s="410"/>
      <c r="M24" s="89"/>
      <c r="N24" s="408"/>
      <c r="O24" s="418" t="str">
        <f>IF(N24=0," ",IF(J24="浸透側溝",VLOOKUP('越谷浸透施設'!N24,'数値基準'!$A$69:$F$94,3,FALSE),VLOOKUP(N24,'数値基準'!$A$6:$F$261,3,FALSE)))</f>
        <v> </v>
      </c>
      <c r="P24" s="419"/>
      <c r="Q24" s="61"/>
      <c r="R24" s="267"/>
      <c r="S24" s="22"/>
      <c r="T24" s="61"/>
      <c r="U24" s="298" t="str">
        <f>IF(G24=1,U47,IF(G24=2,$U$44,IF(G24=3,$U$45,IF(G24=4,$U$46," "))))</f>
        <v> </v>
      </c>
      <c r="V24" s="23"/>
      <c r="W24" s="257" t="s">
        <v>226</v>
      </c>
      <c r="X24" s="96" t="s">
        <v>40</v>
      </c>
      <c r="Y24" s="97" t="s">
        <v>297</v>
      </c>
      <c r="Z24" s="15"/>
      <c r="AA24" s="15"/>
      <c r="AB24" s="15"/>
      <c r="AC24" s="15"/>
      <c r="AD24" s="15"/>
      <c r="AE24" s="15"/>
      <c r="AF24" s="15"/>
      <c r="AG24" s="21"/>
      <c r="AH24" s="22"/>
      <c r="AI24" s="22"/>
      <c r="AJ24" s="22"/>
      <c r="AK24" s="22"/>
      <c r="AL24" s="22"/>
      <c r="AM24" s="455"/>
      <c r="AN24" s="456"/>
      <c r="AO24" s="455"/>
      <c r="AP24" s="86"/>
      <c r="AQ24" s="22"/>
      <c r="AR24" s="22"/>
      <c r="AS24" s="23"/>
      <c r="AT24" s="34"/>
      <c r="AU24" s="34"/>
      <c r="AV24" s="101"/>
      <c r="AW24" s="296"/>
      <c r="AX24" s="296"/>
      <c r="AY24" s="296"/>
      <c r="AZ24" s="296"/>
      <c r="BA24" s="296"/>
      <c r="BB24" s="102"/>
      <c r="BC24" s="380" t="str">
        <f>IF(O31=0," ",O31)</f>
        <v> </v>
      </c>
      <c r="BD24" s="300"/>
      <c r="BE24" s="300"/>
      <c r="BF24" s="300"/>
      <c r="BG24" s="300"/>
      <c r="BH24" s="300"/>
      <c r="BI24" s="300"/>
      <c r="BJ24" s="306"/>
      <c r="BK24" s="330"/>
      <c r="BL24" s="332"/>
      <c r="BM24" s="239"/>
      <c r="BN24" s="240"/>
      <c r="BO24" s="240"/>
      <c r="BP24" s="240"/>
      <c r="BQ24" s="240"/>
      <c r="BR24" s="436"/>
      <c r="BS24" s="239"/>
      <c r="BT24" s="240"/>
      <c r="BU24" s="240"/>
      <c r="BV24" s="240"/>
      <c r="BW24" s="240"/>
      <c r="BX24" s="436"/>
      <c r="BY24" s="34"/>
      <c r="BZ24" s="34"/>
      <c r="CA24" s="34"/>
    </row>
    <row r="25" spans="1:79" ht="12" customHeight="1" thickBot="1">
      <c r="A25" s="477"/>
      <c r="C25" s="14"/>
      <c r="D25" s="96" t="s">
        <v>40</v>
      </c>
      <c r="E25" s="100">
        <v>3</v>
      </c>
      <c r="F25" s="416"/>
      <c r="G25" s="414"/>
      <c r="H25" s="415"/>
      <c r="I25" s="57"/>
      <c r="J25" s="411"/>
      <c r="K25" s="411"/>
      <c r="L25" s="411"/>
      <c r="M25" s="90"/>
      <c r="N25" s="409"/>
      <c r="O25" s="418" t="str">
        <f>IF(N24=0," ",IF(J24="浸透側溝",VLOOKUP('越谷浸透施設'!N24,'数値基準'!$A$69:$F$94,4,FALSE),VLOOKUP(N24,'数値基準'!$A$6:$F$261,4,FALSE)))</f>
        <v> </v>
      </c>
      <c r="P25" s="419"/>
      <c r="Q25" s="103"/>
      <c r="R25" s="381"/>
      <c r="S25" s="58"/>
      <c r="T25" s="57"/>
      <c r="U25" s="254"/>
      <c r="V25" s="51"/>
      <c r="W25" s="385"/>
      <c r="X25" s="104" t="s">
        <v>37</v>
      </c>
      <c r="Y25" s="105" t="s">
        <v>298</v>
      </c>
      <c r="Z25" s="15"/>
      <c r="AA25" s="15"/>
      <c r="AB25" s="15"/>
      <c r="AC25" s="15"/>
      <c r="AD25" s="15"/>
      <c r="AE25" s="15"/>
      <c r="AF25" s="15"/>
      <c r="AG25" s="21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3"/>
      <c r="AT25" s="34"/>
      <c r="AU25" s="34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34"/>
      <c r="BZ25" s="34"/>
      <c r="CA25" s="34"/>
    </row>
    <row r="26" spans="1:79" ht="12" customHeight="1">
      <c r="A26" s="478"/>
      <c r="C26" s="14"/>
      <c r="D26" s="96" t="s">
        <v>37</v>
      </c>
      <c r="E26" s="100">
        <v>4</v>
      </c>
      <c r="F26" s="416" t="s">
        <v>227</v>
      </c>
      <c r="G26" s="412"/>
      <c r="H26" s="413"/>
      <c r="I26" s="54"/>
      <c r="J26" s="294" t="str">
        <f>IF(G26=1,"浸透舗装",IF(G26=2,"浸透トレンチ",IF(G26=3,"浸透側溝",IF(G26=4,"浸透桝"," "))))</f>
        <v> </v>
      </c>
      <c r="K26" s="294"/>
      <c r="L26" s="410"/>
      <c r="M26" s="55"/>
      <c r="N26" s="408"/>
      <c r="O26" s="418" t="str">
        <f>IF(N26=0," ",IF(J26="浸透側溝",VLOOKUP('越谷浸透施設'!N26,'数値基準'!$A$69:$F$94,3,FALSE),VLOOKUP(N26,'数値基準'!$A$6:$F$261,3,FALSE)))</f>
        <v> </v>
      </c>
      <c r="P26" s="419"/>
      <c r="Q26" s="106"/>
      <c r="R26" s="267"/>
      <c r="S26" s="55"/>
      <c r="T26" s="54"/>
      <c r="U26" s="298" t="str">
        <f>IF(G26=1,U49,IF(G26=2,$U$44,IF(G26=3,$U$45,IF(G26=4,$U$46," "))))</f>
        <v> </v>
      </c>
      <c r="V26" s="56"/>
      <c r="W26" s="257" t="s">
        <v>226</v>
      </c>
      <c r="X26" s="15"/>
      <c r="Y26" s="15"/>
      <c r="Z26" s="15"/>
      <c r="AA26" s="15"/>
      <c r="AB26" s="15"/>
      <c r="AC26" s="15"/>
      <c r="AD26" s="15"/>
      <c r="AE26" s="15"/>
      <c r="AF26" s="15"/>
      <c r="AG26" s="21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3"/>
      <c r="AT26" s="34"/>
      <c r="AU26" s="34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34"/>
      <c r="BZ26" s="34"/>
      <c r="CA26" s="34"/>
    </row>
    <row r="27" spans="3:79" ht="12" customHeight="1" thickBot="1">
      <c r="C27" s="14"/>
      <c r="D27" s="107" t="s">
        <v>230</v>
      </c>
      <c r="E27" s="108">
        <v>5</v>
      </c>
      <c r="F27" s="416"/>
      <c r="G27" s="414"/>
      <c r="H27" s="415"/>
      <c r="I27" s="57"/>
      <c r="J27" s="411"/>
      <c r="K27" s="411"/>
      <c r="L27" s="411"/>
      <c r="M27" s="58"/>
      <c r="N27" s="409"/>
      <c r="O27" s="225" t="str">
        <f>IF(N26=0," ",IF(J26="浸透側溝",VLOOKUP('越谷浸透施設'!N26,'数値基準'!$A$69:$F$94,4,FALSE),VLOOKUP(N26,'数値基準'!$A$6:$F$261,4,FALSE)))</f>
        <v> </v>
      </c>
      <c r="P27" s="220"/>
      <c r="Q27" s="103"/>
      <c r="R27" s="381"/>
      <c r="S27" s="58"/>
      <c r="T27" s="57"/>
      <c r="U27" s="254"/>
      <c r="V27" s="51"/>
      <c r="W27" s="385"/>
      <c r="X27" s="15"/>
      <c r="Y27" s="15"/>
      <c r="Z27" s="15"/>
      <c r="AA27" s="15"/>
      <c r="AB27" s="15"/>
      <c r="AC27" s="15"/>
      <c r="AD27" s="15"/>
      <c r="AE27" s="15"/>
      <c r="AF27" s="15"/>
      <c r="AG27" s="21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3"/>
      <c r="AT27" s="34"/>
      <c r="AU27" s="34" t="s">
        <v>15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</row>
    <row r="28" spans="3:79" ht="12" customHeight="1">
      <c r="C28" s="14"/>
      <c r="D28" s="109" t="s">
        <v>219</v>
      </c>
      <c r="E28" s="14"/>
      <c r="F28" s="416" t="s">
        <v>227</v>
      </c>
      <c r="G28" s="412"/>
      <c r="H28" s="413"/>
      <c r="I28" s="54"/>
      <c r="J28" s="294" t="str">
        <f>IF(G28=1,"浸透舗装",IF(G28=2,"浸透トレンチ",IF(G28=3,"浸透側溝",IF(G28=4,"浸透桝"," "))))</f>
        <v> </v>
      </c>
      <c r="K28" s="294"/>
      <c r="L28" s="410"/>
      <c r="M28" s="55"/>
      <c r="N28" s="408"/>
      <c r="O28" s="418" t="str">
        <f>IF(N28=0," ",IF(J28="浸透側溝",VLOOKUP('越谷浸透施設'!N28,'数値基準'!$A$69:$F$94,3,FALSE),VLOOKUP(N28,'数値基準'!$A$6:$F$261,3,FALSE)))</f>
        <v> </v>
      </c>
      <c r="P28" s="419"/>
      <c r="Q28" s="106"/>
      <c r="R28" s="267"/>
      <c r="S28" s="55"/>
      <c r="T28" s="54"/>
      <c r="U28" s="298" t="str">
        <f>IF(G28=1,U51,IF(G28=2,$U$44,IF(G28=3,$U$45,IF(G28=4,$U$46," "))))</f>
        <v> </v>
      </c>
      <c r="V28" s="56"/>
      <c r="W28" s="257" t="s">
        <v>226</v>
      </c>
      <c r="X28" s="15"/>
      <c r="Y28" s="15"/>
      <c r="Z28" s="15"/>
      <c r="AA28" s="15"/>
      <c r="AB28" s="15"/>
      <c r="AC28" s="15"/>
      <c r="AD28" s="15"/>
      <c r="AE28" s="15"/>
      <c r="AF28" s="15"/>
      <c r="AG28" s="21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3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</row>
    <row r="29" spans="3:79" ht="12" customHeight="1">
      <c r="C29" s="14"/>
      <c r="D29" s="109" t="s">
        <v>232</v>
      </c>
      <c r="E29" s="14"/>
      <c r="F29" s="416"/>
      <c r="G29" s="414"/>
      <c r="H29" s="415"/>
      <c r="I29" s="57"/>
      <c r="J29" s="411"/>
      <c r="K29" s="411"/>
      <c r="L29" s="411"/>
      <c r="M29" s="58"/>
      <c r="N29" s="409"/>
      <c r="O29" s="225" t="str">
        <f>IF(N28=0," ",IF(J28="浸透側溝",VLOOKUP('越谷浸透施設'!N28,'数値基準'!$A$69:$F$94,4,FALSE),VLOOKUP(N28,'数値基準'!$A$6:$F$261,4,FALSE)))</f>
        <v> </v>
      </c>
      <c r="P29" s="220"/>
      <c r="Q29" s="103"/>
      <c r="R29" s="381"/>
      <c r="S29" s="58"/>
      <c r="T29" s="57"/>
      <c r="U29" s="254"/>
      <c r="V29" s="51"/>
      <c r="W29" s="385"/>
      <c r="X29" s="15"/>
      <c r="Y29" s="15"/>
      <c r="Z29" s="15"/>
      <c r="AA29" s="15"/>
      <c r="AB29" s="15"/>
      <c r="AC29" s="15"/>
      <c r="AD29" s="15"/>
      <c r="AE29" s="15"/>
      <c r="AF29" s="15"/>
      <c r="AG29" s="21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3"/>
      <c r="AT29" s="34"/>
      <c r="AU29" s="34"/>
      <c r="AV29" s="59"/>
      <c r="AW29" s="294" t="s">
        <v>7</v>
      </c>
      <c r="AX29" s="295"/>
      <c r="AY29" s="295"/>
      <c r="AZ29" s="295"/>
      <c r="BA29" s="295"/>
      <c r="BB29" s="60"/>
      <c r="BC29" s="327" t="s">
        <v>16</v>
      </c>
      <c r="BD29" s="439"/>
      <c r="BE29" s="439"/>
      <c r="BF29" s="440"/>
      <c r="BG29" s="327" t="s">
        <v>9</v>
      </c>
      <c r="BH29" s="328"/>
      <c r="BI29" s="327" t="s">
        <v>17</v>
      </c>
      <c r="BJ29" s="389"/>
      <c r="BK29" s="389"/>
      <c r="BL29" s="389"/>
      <c r="BM29" s="389"/>
      <c r="BN29" s="389"/>
      <c r="BO29" s="389"/>
      <c r="BP29" s="390"/>
      <c r="BQ29" s="327" t="s">
        <v>18</v>
      </c>
      <c r="BR29" s="437"/>
      <c r="BS29" s="437"/>
      <c r="BT29" s="437"/>
      <c r="BU29" s="437"/>
      <c r="BV29" s="437"/>
      <c r="BW29" s="437"/>
      <c r="BX29" s="438"/>
      <c r="BY29" s="34"/>
      <c r="BZ29" s="34"/>
      <c r="CA29" s="34"/>
    </row>
    <row r="30" spans="3:79" ht="12" customHeight="1">
      <c r="C30" s="14"/>
      <c r="D30" s="109" t="s">
        <v>233</v>
      </c>
      <c r="E30" s="14"/>
      <c r="F30" s="416" t="s">
        <v>231</v>
      </c>
      <c r="G30" s="447"/>
      <c r="H30" s="448"/>
      <c r="I30" s="70"/>
      <c r="J30" s="444"/>
      <c r="K30" s="444"/>
      <c r="L30" s="445"/>
      <c r="M30" s="71"/>
      <c r="N30" s="450"/>
      <c r="O30" s="225"/>
      <c r="P30" s="220"/>
      <c r="Q30" s="54"/>
      <c r="R30" s="387"/>
      <c r="S30" s="55"/>
      <c r="T30" s="54"/>
      <c r="U30" s="298"/>
      <c r="V30" s="56"/>
      <c r="W30" s="14"/>
      <c r="X30" s="14"/>
      <c r="Y30" s="14"/>
      <c r="Z30" s="15"/>
      <c r="AA30" s="15"/>
      <c r="AB30" s="15"/>
      <c r="AC30" s="15"/>
      <c r="AD30" s="15"/>
      <c r="AE30" s="15"/>
      <c r="AF30" s="15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3"/>
      <c r="AT30" s="34"/>
      <c r="AU30" s="34"/>
      <c r="AV30" s="65"/>
      <c r="AW30" s="296"/>
      <c r="AX30" s="296"/>
      <c r="AY30" s="296"/>
      <c r="AZ30" s="296"/>
      <c r="BA30" s="296"/>
      <c r="BB30" s="64"/>
      <c r="BC30" s="111"/>
      <c r="BD30" s="112"/>
      <c r="BE30" s="113"/>
      <c r="BF30" s="114"/>
      <c r="BG30" s="12"/>
      <c r="BH30" s="13"/>
      <c r="BI30" s="361" t="s">
        <v>19</v>
      </c>
      <c r="BJ30" s="254"/>
      <c r="BK30" s="254"/>
      <c r="BL30" s="254"/>
      <c r="BM30" s="254"/>
      <c r="BN30" s="254"/>
      <c r="BO30" s="254"/>
      <c r="BP30" s="255"/>
      <c r="BQ30" s="361" t="s">
        <v>20</v>
      </c>
      <c r="BR30" s="374"/>
      <c r="BS30" s="374"/>
      <c r="BT30" s="374"/>
      <c r="BU30" s="374"/>
      <c r="BV30" s="374"/>
      <c r="BW30" s="374"/>
      <c r="BX30" s="375"/>
      <c r="BY30" s="34"/>
      <c r="BZ30" s="34"/>
      <c r="CA30" s="34"/>
    </row>
    <row r="31" spans="3:79" ht="12" customHeight="1" thickBot="1">
      <c r="C31" s="14"/>
      <c r="D31" s="14"/>
      <c r="E31" s="14"/>
      <c r="F31" s="416"/>
      <c r="G31" s="265"/>
      <c r="H31" s="449"/>
      <c r="I31" s="115"/>
      <c r="J31" s="446"/>
      <c r="K31" s="446"/>
      <c r="L31" s="446"/>
      <c r="M31" s="116"/>
      <c r="N31" s="451"/>
      <c r="O31" s="221"/>
      <c r="P31" s="219"/>
      <c r="Q31" s="115"/>
      <c r="R31" s="388"/>
      <c r="S31" s="116"/>
      <c r="T31" s="115"/>
      <c r="U31" s="266"/>
      <c r="V31" s="40"/>
      <c r="W31" s="14"/>
      <c r="X31" s="14"/>
      <c r="Y31" s="14"/>
      <c r="Z31" s="15"/>
      <c r="AA31" s="15"/>
      <c r="AB31" s="15"/>
      <c r="AC31" s="15"/>
      <c r="AD31" s="15"/>
      <c r="AE31" s="15"/>
      <c r="AF31" s="15"/>
      <c r="AG31" s="21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3"/>
      <c r="AT31" s="34"/>
      <c r="AU31" s="34"/>
      <c r="AV31" s="59"/>
      <c r="AW31" s="294" t="str">
        <f>IF(J20=" "," ",J20)</f>
        <v> </v>
      </c>
      <c r="AX31" s="295"/>
      <c r="AY31" s="295"/>
      <c r="AZ31" s="295"/>
      <c r="BA31" s="295"/>
      <c r="BB31" s="60"/>
      <c r="BC31" s="340" t="str">
        <f>IF(R20=0," ",R20)</f>
        <v> </v>
      </c>
      <c r="BD31" s="341"/>
      <c r="BE31" s="341"/>
      <c r="BF31" s="342"/>
      <c r="BG31" s="303" t="str">
        <f>IF(U20=" "," ",U20)</f>
        <v> </v>
      </c>
      <c r="BH31" s="252"/>
      <c r="BI31" s="317" t="str">
        <f>IF(BM13=0," ",BM13)</f>
        <v> </v>
      </c>
      <c r="BJ31" s="335"/>
      <c r="BK31" s="335"/>
      <c r="BL31" s="335"/>
      <c r="BM31" s="335"/>
      <c r="BN31" s="335"/>
      <c r="BO31" s="335"/>
      <c r="BP31" s="336"/>
      <c r="BQ31" s="11"/>
      <c r="BR31" s="323" t="str">
        <f>IF(BM13=" "," ",ROUND((BC31*BI31)/($BV$5/10000*10),3))</f>
        <v> </v>
      </c>
      <c r="BS31" s="323"/>
      <c r="BT31" s="323"/>
      <c r="BU31" s="323"/>
      <c r="BV31" s="323"/>
      <c r="BW31" s="323"/>
      <c r="BX31" s="324"/>
      <c r="BY31" s="73"/>
      <c r="BZ31" s="34"/>
      <c r="CA31" s="34"/>
    </row>
    <row r="32" spans="3:79" ht="12" customHeight="1">
      <c r="C32" s="14"/>
      <c r="D32" s="245" t="s">
        <v>304</v>
      </c>
      <c r="E32" s="246"/>
      <c r="F32" s="247"/>
      <c r="G32" s="307" t="s">
        <v>10</v>
      </c>
      <c r="H32" s="308"/>
      <c r="I32" s="308"/>
      <c r="J32" s="308"/>
      <c r="K32" s="313"/>
      <c r="L32" s="314"/>
      <c r="M32" s="314"/>
      <c r="N32" s="259" t="s">
        <v>305</v>
      </c>
      <c r="O32" s="275" t="s">
        <v>235</v>
      </c>
      <c r="P32" s="281" t="s">
        <v>236</v>
      </c>
      <c r="Q32" s="42"/>
      <c r="R32" s="269"/>
      <c r="S32" s="44"/>
      <c r="T32" s="42"/>
      <c r="U32" s="271" t="s">
        <v>234</v>
      </c>
      <c r="V32" s="118"/>
      <c r="W32" s="257" t="s">
        <v>197</v>
      </c>
      <c r="X32" s="223" t="s">
        <v>216</v>
      </c>
      <c r="Y32" s="224"/>
      <c r="Z32" s="15"/>
      <c r="AA32" s="15"/>
      <c r="AB32" s="15"/>
      <c r="AC32" s="15"/>
      <c r="AD32" s="15"/>
      <c r="AE32" s="15"/>
      <c r="AF32" s="15"/>
      <c r="AG32" s="21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3"/>
      <c r="AT32" s="34"/>
      <c r="AU32" s="34"/>
      <c r="AV32" s="65"/>
      <c r="AW32" s="296"/>
      <c r="AX32" s="296"/>
      <c r="AY32" s="296"/>
      <c r="AZ32" s="296"/>
      <c r="BA32" s="296"/>
      <c r="BB32" s="64"/>
      <c r="BC32" s="235"/>
      <c r="BD32" s="236"/>
      <c r="BE32" s="236"/>
      <c r="BF32" s="231"/>
      <c r="BG32" s="253"/>
      <c r="BH32" s="255"/>
      <c r="BI32" s="337"/>
      <c r="BJ32" s="338"/>
      <c r="BK32" s="338"/>
      <c r="BL32" s="338"/>
      <c r="BM32" s="338"/>
      <c r="BN32" s="338"/>
      <c r="BO32" s="338"/>
      <c r="BP32" s="339"/>
      <c r="BQ32" s="65"/>
      <c r="BR32" s="325"/>
      <c r="BS32" s="325"/>
      <c r="BT32" s="325"/>
      <c r="BU32" s="325"/>
      <c r="BV32" s="325"/>
      <c r="BW32" s="325"/>
      <c r="BX32" s="326"/>
      <c r="BY32" s="119"/>
      <c r="BZ32" s="73"/>
      <c r="CA32" s="34"/>
    </row>
    <row r="33" spans="3:79" ht="12" customHeight="1">
      <c r="C33" s="14"/>
      <c r="D33" s="246"/>
      <c r="E33" s="246"/>
      <c r="F33" s="247"/>
      <c r="G33" s="309"/>
      <c r="H33" s="300"/>
      <c r="I33" s="300"/>
      <c r="J33" s="300"/>
      <c r="K33" s="315"/>
      <c r="L33" s="316"/>
      <c r="M33" s="316"/>
      <c r="N33" s="260"/>
      <c r="O33" s="276"/>
      <c r="P33" s="280"/>
      <c r="Q33" s="48"/>
      <c r="R33" s="268"/>
      <c r="S33" s="50"/>
      <c r="T33" s="48"/>
      <c r="U33" s="256"/>
      <c r="V33" s="120"/>
      <c r="W33" s="258"/>
      <c r="X33" s="224"/>
      <c r="Y33" s="224"/>
      <c r="Z33" s="15"/>
      <c r="AA33" s="15"/>
      <c r="AB33" s="15"/>
      <c r="AC33" s="15"/>
      <c r="AD33" s="15"/>
      <c r="AE33" s="15"/>
      <c r="AF33" s="15"/>
      <c r="AG33" s="21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3"/>
      <c r="AT33" s="34"/>
      <c r="AU33" s="34"/>
      <c r="AV33" s="59"/>
      <c r="AW33" s="294" t="str">
        <f>IF(J22=" "," ",J22)</f>
        <v> </v>
      </c>
      <c r="AX33" s="295"/>
      <c r="AY33" s="295"/>
      <c r="AZ33" s="295"/>
      <c r="BA33" s="295"/>
      <c r="BB33" s="60"/>
      <c r="BC33" s="340" t="str">
        <f>IF(R22=0," ",R22)</f>
        <v> </v>
      </c>
      <c r="BD33" s="341"/>
      <c r="BE33" s="341"/>
      <c r="BF33" s="342"/>
      <c r="BG33" s="303" t="str">
        <f>IF(U22=" "," ",U22)</f>
        <v> </v>
      </c>
      <c r="BH33" s="252"/>
      <c r="BI33" s="317" t="str">
        <f>IF(BM15=0," ",BM15)</f>
        <v> </v>
      </c>
      <c r="BJ33" s="335"/>
      <c r="BK33" s="335"/>
      <c r="BL33" s="335"/>
      <c r="BM33" s="335"/>
      <c r="BN33" s="335"/>
      <c r="BO33" s="335"/>
      <c r="BP33" s="336"/>
      <c r="BQ33" s="11"/>
      <c r="BR33" s="323" t="str">
        <f>IF(BM15=" "," ",ROUND((BC33*BI33)/($BV$5/10000*10),3))</f>
        <v> </v>
      </c>
      <c r="BS33" s="323"/>
      <c r="BT33" s="323"/>
      <c r="BU33" s="323"/>
      <c r="BV33" s="323"/>
      <c r="BW33" s="323"/>
      <c r="BX33" s="324"/>
      <c r="BY33" s="119"/>
      <c r="BZ33" s="73"/>
      <c r="CA33" s="34"/>
    </row>
    <row r="34" spans="3:79" ht="12" customHeight="1">
      <c r="C34" s="14"/>
      <c r="D34" s="14"/>
      <c r="E34" s="14"/>
      <c r="F34" s="14"/>
      <c r="G34" s="310" t="s">
        <v>11</v>
      </c>
      <c r="H34" s="299"/>
      <c r="I34" s="299"/>
      <c r="J34" s="299"/>
      <c r="K34" s="263"/>
      <c r="L34" s="264"/>
      <c r="M34" s="264"/>
      <c r="N34" s="261" t="s">
        <v>251</v>
      </c>
      <c r="O34" s="276"/>
      <c r="P34" s="279" t="s">
        <v>237</v>
      </c>
      <c r="Q34" s="68"/>
      <c r="R34" s="267"/>
      <c r="S34" s="110"/>
      <c r="T34" s="68"/>
      <c r="U34" s="271" t="s">
        <v>234</v>
      </c>
      <c r="V34" s="121"/>
      <c r="W34" s="257" t="s">
        <v>197</v>
      </c>
      <c r="X34" s="223" t="s">
        <v>216</v>
      </c>
      <c r="Y34" s="224"/>
      <c r="Z34" s="15"/>
      <c r="AA34" s="15"/>
      <c r="AB34" s="15"/>
      <c r="AC34" s="15"/>
      <c r="AD34" s="15"/>
      <c r="AE34" s="15"/>
      <c r="AF34" s="15"/>
      <c r="AG34" s="21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3"/>
      <c r="AT34" s="34"/>
      <c r="AU34" s="34"/>
      <c r="AV34" s="65"/>
      <c r="AW34" s="296"/>
      <c r="AX34" s="296"/>
      <c r="AY34" s="296"/>
      <c r="AZ34" s="296"/>
      <c r="BA34" s="296"/>
      <c r="BB34" s="64"/>
      <c r="BC34" s="235"/>
      <c r="BD34" s="236"/>
      <c r="BE34" s="236"/>
      <c r="BF34" s="231"/>
      <c r="BG34" s="253"/>
      <c r="BH34" s="255"/>
      <c r="BI34" s="337"/>
      <c r="BJ34" s="338"/>
      <c r="BK34" s="338"/>
      <c r="BL34" s="338"/>
      <c r="BM34" s="338"/>
      <c r="BN34" s="338"/>
      <c r="BO34" s="338"/>
      <c r="BP34" s="339"/>
      <c r="BQ34" s="65"/>
      <c r="BR34" s="325"/>
      <c r="BS34" s="325"/>
      <c r="BT34" s="325"/>
      <c r="BU34" s="325"/>
      <c r="BV34" s="325"/>
      <c r="BW34" s="325"/>
      <c r="BX34" s="326"/>
      <c r="BY34" s="119"/>
      <c r="BZ34" s="73"/>
      <c r="CA34" s="34"/>
    </row>
    <row r="35" spans="3:79" ht="12" customHeight="1" thickBot="1">
      <c r="C35" s="14"/>
      <c r="D35" s="14"/>
      <c r="E35" s="14"/>
      <c r="F35" s="14"/>
      <c r="G35" s="311"/>
      <c r="H35" s="312"/>
      <c r="I35" s="312"/>
      <c r="J35" s="312"/>
      <c r="K35" s="265"/>
      <c r="L35" s="266"/>
      <c r="M35" s="266"/>
      <c r="N35" s="262"/>
      <c r="O35" s="276"/>
      <c r="P35" s="280"/>
      <c r="Q35" s="48"/>
      <c r="R35" s="268"/>
      <c r="S35" s="50"/>
      <c r="T35" s="48"/>
      <c r="U35" s="256"/>
      <c r="V35" s="120"/>
      <c r="W35" s="258"/>
      <c r="X35" s="224"/>
      <c r="Y35" s="224"/>
      <c r="Z35" s="15"/>
      <c r="AA35" s="15"/>
      <c r="AB35" s="15"/>
      <c r="AC35" s="15"/>
      <c r="AD35" s="15"/>
      <c r="AE35" s="15"/>
      <c r="AF35" s="15"/>
      <c r="AG35" s="21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3"/>
      <c r="AT35" s="34"/>
      <c r="AU35" s="34"/>
      <c r="AV35" s="59"/>
      <c r="AW35" s="294" t="str">
        <f>IF(J24=" "," ",J24)</f>
        <v> </v>
      </c>
      <c r="AX35" s="295"/>
      <c r="AY35" s="295"/>
      <c r="AZ35" s="295"/>
      <c r="BA35" s="295"/>
      <c r="BB35" s="60"/>
      <c r="BC35" s="340" t="str">
        <f>IF(R24=0," ",R24)</f>
        <v> </v>
      </c>
      <c r="BD35" s="341"/>
      <c r="BE35" s="341"/>
      <c r="BF35" s="342"/>
      <c r="BG35" s="303" t="str">
        <f>IF(U24=" "," ",U24)</f>
        <v> </v>
      </c>
      <c r="BH35" s="252"/>
      <c r="BI35" s="317" t="str">
        <f>IF(BM17=0," ",BM17)</f>
        <v> </v>
      </c>
      <c r="BJ35" s="335"/>
      <c r="BK35" s="335"/>
      <c r="BL35" s="335"/>
      <c r="BM35" s="335"/>
      <c r="BN35" s="335"/>
      <c r="BO35" s="335"/>
      <c r="BP35" s="336"/>
      <c r="BQ35" s="11"/>
      <c r="BR35" s="323" t="str">
        <f>IF(BM17=" "," ",ROUND((BC35*BI35)/($BV$5/10000*10),3))</f>
        <v> </v>
      </c>
      <c r="BS35" s="323"/>
      <c r="BT35" s="323"/>
      <c r="BU35" s="323"/>
      <c r="BV35" s="323"/>
      <c r="BW35" s="323"/>
      <c r="BX35" s="324"/>
      <c r="BY35" s="119"/>
      <c r="BZ35" s="73"/>
      <c r="CA35" s="34"/>
    </row>
    <row r="36" spans="3:79" ht="12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76"/>
      <c r="P36" s="279" t="s">
        <v>238</v>
      </c>
      <c r="Q36" s="68"/>
      <c r="R36" s="267"/>
      <c r="S36" s="110"/>
      <c r="T36" s="68"/>
      <c r="U36" s="218" t="s">
        <v>234</v>
      </c>
      <c r="V36" s="121"/>
      <c r="W36" s="257" t="s">
        <v>197</v>
      </c>
      <c r="X36" s="223" t="s">
        <v>216</v>
      </c>
      <c r="Y36" s="224"/>
      <c r="Z36" s="15"/>
      <c r="AA36" s="15"/>
      <c r="AB36" s="15"/>
      <c r="AC36" s="15"/>
      <c r="AD36" s="15"/>
      <c r="AE36" s="15"/>
      <c r="AF36" s="15"/>
      <c r="AG36" s="21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3"/>
      <c r="AT36" s="34"/>
      <c r="AU36" s="34"/>
      <c r="AV36" s="65"/>
      <c r="AW36" s="296"/>
      <c r="AX36" s="296"/>
      <c r="AY36" s="296"/>
      <c r="AZ36" s="296"/>
      <c r="BA36" s="296"/>
      <c r="BB36" s="64"/>
      <c r="BC36" s="235"/>
      <c r="BD36" s="236"/>
      <c r="BE36" s="236"/>
      <c r="BF36" s="231"/>
      <c r="BG36" s="253"/>
      <c r="BH36" s="255"/>
      <c r="BI36" s="337"/>
      <c r="BJ36" s="338"/>
      <c r="BK36" s="338"/>
      <c r="BL36" s="338"/>
      <c r="BM36" s="338"/>
      <c r="BN36" s="338"/>
      <c r="BO36" s="338"/>
      <c r="BP36" s="339"/>
      <c r="BQ36" s="65"/>
      <c r="BR36" s="325"/>
      <c r="BS36" s="325"/>
      <c r="BT36" s="325"/>
      <c r="BU36" s="325"/>
      <c r="BV36" s="325"/>
      <c r="BW36" s="325"/>
      <c r="BX36" s="326"/>
      <c r="BY36" s="34"/>
      <c r="BZ36" s="34"/>
      <c r="CA36" s="34"/>
    </row>
    <row r="37" spans="3:79" ht="12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76"/>
      <c r="P37" s="280"/>
      <c r="Q37" s="48"/>
      <c r="R37" s="268"/>
      <c r="S37" s="50"/>
      <c r="T37" s="48"/>
      <c r="U37" s="256"/>
      <c r="V37" s="120"/>
      <c r="W37" s="258"/>
      <c r="X37" s="224"/>
      <c r="Y37" s="224"/>
      <c r="Z37" s="15"/>
      <c r="AA37" s="15"/>
      <c r="AB37" s="15"/>
      <c r="AC37" s="15"/>
      <c r="AD37" s="15"/>
      <c r="AE37" s="15"/>
      <c r="AF37" s="15"/>
      <c r="AG37" s="21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3"/>
      <c r="AT37" s="34"/>
      <c r="AU37" s="34"/>
      <c r="AV37" s="59"/>
      <c r="AW37" s="294" t="str">
        <f>IF(J26=" "," ",J26)</f>
        <v> </v>
      </c>
      <c r="AX37" s="295"/>
      <c r="AY37" s="295"/>
      <c r="AZ37" s="295"/>
      <c r="BA37" s="295"/>
      <c r="BB37" s="60"/>
      <c r="BC37" s="340" t="str">
        <f>IF(R26=0," ",R26)</f>
        <v> </v>
      </c>
      <c r="BD37" s="341"/>
      <c r="BE37" s="341"/>
      <c r="BF37" s="342"/>
      <c r="BG37" s="303" t="str">
        <f>IF(U26=" "," ",U26)</f>
        <v> </v>
      </c>
      <c r="BH37" s="252"/>
      <c r="BI37" s="317" t="str">
        <f>IF(BM19=0," ",BM19)</f>
        <v> </v>
      </c>
      <c r="BJ37" s="335"/>
      <c r="BK37" s="335"/>
      <c r="BL37" s="335"/>
      <c r="BM37" s="335"/>
      <c r="BN37" s="335"/>
      <c r="BO37" s="335"/>
      <c r="BP37" s="336"/>
      <c r="BQ37" s="11"/>
      <c r="BR37" s="323" t="str">
        <f>IF(BM19=" "," ",ROUND((BC37*BI37)/($BV$5/10000*10),3))</f>
        <v> </v>
      </c>
      <c r="BS37" s="323"/>
      <c r="BT37" s="323"/>
      <c r="BU37" s="323"/>
      <c r="BV37" s="323"/>
      <c r="BW37" s="323"/>
      <c r="BX37" s="324"/>
      <c r="BY37" s="34"/>
      <c r="BZ37" s="34"/>
      <c r="CA37" s="34"/>
    </row>
    <row r="38" spans="3:79" ht="12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76"/>
      <c r="P38" s="273" t="s">
        <v>300</v>
      </c>
      <c r="Q38" s="213"/>
      <c r="R38" s="479"/>
      <c r="T38" s="213"/>
      <c r="U38" s="218" t="s">
        <v>234</v>
      </c>
      <c r="V38" s="215"/>
      <c r="W38" s="257" t="s">
        <v>197</v>
      </c>
      <c r="X38" s="223" t="s">
        <v>216</v>
      </c>
      <c r="Y38" s="224"/>
      <c r="Z38" s="15"/>
      <c r="AA38" s="15"/>
      <c r="AB38" s="15"/>
      <c r="AC38" s="15"/>
      <c r="AD38" s="15"/>
      <c r="AE38" s="15"/>
      <c r="AF38" s="15"/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3"/>
      <c r="AT38" s="34"/>
      <c r="AU38" s="34"/>
      <c r="AV38" s="65"/>
      <c r="AW38" s="296"/>
      <c r="AX38" s="296"/>
      <c r="AY38" s="296"/>
      <c r="AZ38" s="296"/>
      <c r="BA38" s="296"/>
      <c r="BB38" s="64"/>
      <c r="BC38" s="235"/>
      <c r="BD38" s="236"/>
      <c r="BE38" s="236"/>
      <c r="BF38" s="231"/>
      <c r="BG38" s="253"/>
      <c r="BH38" s="255"/>
      <c r="BI38" s="337"/>
      <c r="BJ38" s="338"/>
      <c r="BK38" s="338"/>
      <c r="BL38" s="338"/>
      <c r="BM38" s="338"/>
      <c r="BN38" s="338"/>
      <c r="BO38" s="338"/>
      <c r="BP38" s="339"/>
      <c r="BQ38" s="65"/>
      <c r="BR38" s="325"/>
      <c r="BS38" s="325"/>
      <c r="BT38" s="325"/>
      <c r="BU38" s="325"/>
      <c r="BV38" s="325"/>
      <c r="BW38" s="325"/>
      <c r="BX38" s="326"/>
      <c r="BY38" s="34"/>
      <c r="BZ38" s="34"/>
      <c r="CA38" s="34"/>
    </row>
    <row r="39" spans="3:79" ht="12" customHeight="1" thickBo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76"/>
      <c r="P39" s="274"/>
      <c r="Q39" s="214"/>
      <c r="R39" s="480"/>
      <c r="S39" s="212"/>
      <c r="T39" s="214"/>
      <c r="U39" s="272"/>
      <c r="V39" s="216"/>
      <c r="W39" s="258"/>
      <c r="X39" s="224"/>
      <c r="Y39" s="224"/>
      <c r="Z39" s="15"/>
      <c r="AA39" s="15"/>
      <c r="AB39" s="15"/>
      <c r="AC39" s="15"/>
      <c r="AD39" s="15"/>
      <c r="AE39" s="15"/>
      <c r="AF39" s="15"/>
      <c r="AG39" s="21"/>
      <c r="AH39" s="22"/>
      <c r="AI39" s="14"/>
      <c r="AJ39" s="14"/>
      <c r="AK39" s="14"/>
      <c r="AL39" s="14"/>
      <c r="AM39" s="14"/>
      <c r="AN39" s="14"/>
      <c r="AO39" s="14"/>
      <c r="AP39" s="14"/>
      <c r="AQ39" s="14"/>
      <c r="AR39" s="22"/>
      <c r="AS39" s="23"/>
      <c r="AT39" s="34"/>
      <c r="AU39" s="34"/>
      <c r="AV39" s="59"/>
      <c r="AW39" s="294" t="str">
        <f>IF(J28=" "," ",J28)</f>
        <v> </v>
      </c>
      <c r="AX39" s="295"/>
      <c r="AY39" s="295"/>
      <c r="AZ39" s="295"/>
      <c r="BA39" s="295"/>
      <c r="BB39" s="60"/>
      <c r="BC39" s="340" t="str">
        <f>IF(R28=0," ",R28)</f>
        <v> </v>
      </c>
      <c r="BD39" s="341"/>
      <c r="BE39" s="341"/>
      <c r="BF39" s="342"/>
      <c r="BG39" s="303" t="str">
        <f>IF(U28=" "," ",U28)</f>
        <v> </v>
      </c>
      <c r="BH39" s="252"/>
      <c r="BI39" s="317" t="str">
        <f>IF(BM21=0," ",BM21)</f>
        <v> </v>
      </c>
      <c r="BJ39" s="335"/>
      <c r="BK39" s="335"/>
      <c r="BL39" s="335"/>
      <c r="BM39" s="335"/>
      <c r="BN39" s="335"/>
      <c r="BO39" s="335"/>
      <c r="BP39" s="336"/>
      <c r="BQ39" s="11"/>
      <c r="BR39" s="323" t="str">
        <f>IF(BM21=" "," ",ROUND((BC39*BI39)/($BV$5/10000*10),3))</f>
        <v> </v>
      </c>
      <c r="BS39" s="323"/>
      <c r="BT39" s="323"/>
      <c r="BU39" s="323"/>
      <c r="BV39" s="323"/>
      <c r="BW39" s="323"/>
      <c r="BX39" s="324"/>
      <c r="BY39" s="34"/>
      <c r="BZ39" s="34"/>
      <c r="CA39" s="34"/>
    </row>
    <row r="40" spans="3:79" ht="12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77"/>
      <c r="P40" s="281" t="s">
        <v>239</v>
      </c>
      <c r="Q40" s="42"/>
      <c r="R40" s="269" t="str">
        <f>IF(SUM(R32:R39)=0," ",SUM(R32:R39))</f>
        <v> </v>
      </c>
      <c r="S40" s="44"/>
      <c r="T40" s="42"/>
      <c r="U40" s="271" t="s">
        <v>234</v>
      </c>
      <c r="V40" s="118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21"/>
      <c r="AH40" s="22"/>
      <c r="AI40" s="14"/>
      <c r="AJ40" s="14"/>
      <c r="AK40" s="14"/>
      <c r="AL40" s="14"/>
      <c r="AM40" s="14"/>
      <c r="AN40" s="14"/>
      <c r="AO40" s="14"/>
      <c r="AP40" s="14"/>
      <c r="AQ40" s="14"/>
      <c r="AR40" s="22"/>
      <c r="AS40" s="23"/>
      <c r="AT40" s="34"/>
      <c r="AU40" s="34"/>
      <c r="AV40" s="65"/>
      <c r="AW40" s="296"/>
      <c r="AX40" s="296"/>
      <c r="AY40" s="296"/>
      <c r="AZ40" s="296"/>
      <c r="BA40" s="296"/>
      <c r="BB40" s="64"/>
      <c r="BC40" s="235"/>
      <c r="BD40" s="236"/>
      <c r="BE40" s="236"/>
      <c r="BF40" s="231"/>
      <c r="BG40" s="253"/>
      <c r="BH40" s="255"/>
      <c r="BI40" s="337"/>
      <c r="BJ40" s="338"/>
      <c r="BK40" s="338"/>
      <c r="BL40" s="338"/>
      <c r="BM40" s="338"/>
      <c r="BN40" s="338"/>
      <c r="BO40" s="338"/>
      <c r="BP40" s="339"/>
      <c r="BQ40" s="65"/>
      <c r="BR40" s="325"/>
      <c r="BS40" s="325"/>
      <c r="BT40" s="325"/>
      <c r="BU40" s="325"/>
      <c r="BV40" s="325"/>
      <c r="BW40" s="325"/>
      <c r="BX40" s="326"/>
      <c r="BY40" s="34"/>
      <c r="BZ40" s="34"/>
      <c r="CA40" s="34"/>
    </row>
    <row r="41" spans="3:79" ht="12" customHeight="1" thickBot="1">
      <c r="C41" s="14"/>
      <c r="D41" s="14"/>
      <c r="E41" s="14"/>
      <c r="F41" s="14"/>
      <c r="G41" s="14"/>
      <c r="H41" s="14"/>
      <c r="I41" s="14"/>
      <c r="J41" s="14"/>
      <c r="K41" s="14"/>
      <c r="L41" s="123"/>
      <c r="M41" s="22"/>
      <c r="N41" s="22"/>
      <c r="O41" s="278"/>
      <c r="P41" s="282"/>
      <c r="Q41" s="38"/>
      <c r="R41" s="270"/>
      <c r="S41" s="39"/>
      <c r="T41" s="38"/>
      <c r="U41" s="272"/>
      <c r="V41" s="122"/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21"/>
      <c r="AH41" s="22"/>
      <c r="AI41" s="14"/>
      <c r="AJ41" s="14"/>
      <c r="AK41" s="14"/>
      <c r="AL41" s="14"/>
      <c r="AM41" s="14"/>
      <c r="AN41" s="14"/>
      <c r="AO41" s="14"/>
      <c r="AP41" s="14"/>
      <c r="AQ41" s="14"/>
      <c r="AR41" s="22"/>
      <c r="AS41" s="23"/>
      <c r="AT41" s="34"/>
      <c r="AU41" s="34"/>
      <c r="AV41" s="98"/>
      <c r="AW41" s="294" t="str">
        <f>IF(J30=0," ",J30)</f>
        <v> </v>
      </c>
      <c r="AX41" s="295"/>
      <c r="AY41" s="295"/>
      <c r="AZ41" s="295"/>
      <c r="BA41" s="295"/>
      <c r="BB41" s="99"/>
      <c r="BC41" s="340" t="str">
        <f>IF(R30=0," ",R30)</f>
        <v> </v>
      </c>
      <c r="BD41" s="341"/>
      <c r="BE41" s="341"/>
      <c r="BF41" s="342"/>
      <c r="BG41" s="303" t="str">
        <f>IF(U30=0," ",U30)</f>
        <v> </v>
      </c>
      <c r="BH41" s="252"/>
      <c r="BI41" s="317" t="str">
        <f>IF(BM23=0," ",BM23)</f>
        <v> </v>
      </c>
      <c r="BJ41" s="335"/>
      <c r="BK41" s="335"/>
      <c r="BL41" s="335"/>
      <c r="BM41" s="335"/>
      <c r="BN41" s="335"/>
      <c r="BO41" s="335"/>
      <c r="BP41" s="336"/>
      <c r="BQ41" s="98"/>
      <c r="BR41" s="323" t="str">
        <f>IF(BM23=" "," ",ROUND((BC41*BI41)/($BV$5/10000*10),3))</f>
        <v> </v>
      </c>
      <c r="BS41" s="323"/>
      <c r="BT41" s="323"/>
      <c r="BU41" s="323"/>
      <c r="BV41" s="323"/>
      <c r="BW41" s="323"/>
      <c r="BX41" s="324"/>
      <c r="BY41" s="34"/>
      <c r="BZ41" s="34"/>
      <c r="CA41" s="34"/>
    </row>
    <row r="42" spans="3:79" ht="12" customHeight="1">
      <c r="C42" s="14"/>
      <c r="D42" s="14"/>
      <c r="E42" s="14"/>
      <c r="F42" s="14"/>
      <c r="G42" s="14"/>
      <c r="H42" s="14"/>
      <c r="I42" s="15"/>
      <c r="J42" s="15"/>
      <c r="K42" s="15"/>
      <c r="L42" s="123"/>
      <c r="M42" s="15"/>
      <c r="N42" s="15"/>
      <c r="O42" s="15"/>
      <c r="P42" s="14"/>
      <c r="Q42" s="14"/>
      <c r="R42" s="109" t="s">
        <v>217</v>
      </c>
      <c r="S42" s="14"/>
      <c r="T42" s="14"/>
      <c r="U42" s="14"/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  <c r="AG42" s="21"/>
      <c r="AH42" s="22"/>
      <c r="AI42" s="14"/>
      <c r="AJ42" s="14"/>
      <c r="AK42" s="14"/>
      <c r="AL42" s="14"/>
      <c r="AM42" s="14"/>
      <c r="AN42" s="14"/>
      <c r="AO42" s="14"/>
      <c r="AP42" s="14"/>
      <c r="AQ42" s="14"/>
      <c r="AR42" s="22"/>
      <c r="AS42" s="23"/>
      <c r="AT42" s="34"/>
      <c r="AU42" s="34"/>
      <c r="AV42" s="101"/>
      <c r="AW42" s="296"/>
      <c r="AX42" s="296"/>
      <c r="AY42" s="296"/>
      <c r="AZ42" s="296"/>
      <c r="BA42" s="296"/>
      <c r="BB42" s="102"/>
      <c r="BC42" s="235"/>
      <c r="BD42" s="236"/>
      <c r="BE42" s="236"/>
      <c r="BF42" s="231"/>
      <c r="BG42" s="253"/>
      <c r="BH42" s="255"/>
      <c r="BI42" s="337"/>
      <c r="BJ42" s="338"/>
      <c r="BK42" s="338"/>
      <c r="BL42" s="338"/>
      <c r="BM42" s="338"/>
      <c r="BN42" s="338"/>
      <c r="BO42" s="338"/>
      <c r="BP42" s="339"/>
      <c r="BQ42" s="101"/>
      <c r="BR42" s="325"/>
      <c r="BS42" s="325"/>
      <c r="BT42" s="325"/>
      <c r="BU42" s="325"/>
      <c r="BV42" s="325"/>
      <c r="BW42" s="325"/>
      <c r="BX42" s="326"/>
      <c r="BY42" s="34"/>
      <c r="BZ42" s="34"/>
      <c r="CA42" s="34"/>
    </row>
    <row r="43" spans="3:79" ht="12" customHeight="1">
      <c r="C43" s="14"/>
      <c r="D43" s="14"/>
      <c r="E43" s="14"/>
      <c r="F43" s="14"/>
      <c r="G43" s="14"/>
      <c r="H43" s="14"/>
      <c r="I43" s="15"/>
      <c r="J43" s="15"/>
      <c r="K43" s="15"/>
      <c r="L43" s="123"/>
      <c r="M43" s="22"/>
      <c r="N43" s="22"/>
      <c r="O43" s="15"/>
      <c r="P43" s="15"/>
      <c r="Q43" s="15"/>
      <c r="R43" s="15"/>
      <c r="S43" s="15"/>
      <c r="T43" s="15"/>
      <c r="U43" s="124" t="s">
        <v>302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21"/>
      <c r="AH43" s="22"/>
      <c r="AI43" s="14"/>
      <c r="AJ43" s="14"/>
      <c r="AK43" s="14"/>
      <c r="AL43" s="14"/>
      <c r="AM43" s="14"/>
      <c r="AN43" s="14"/>
      <c r="AO43" s="14"/>
      <c r="AP43" s="14"/>
      <c r="AQ43" s="14"/>
      <c r="AR43" s="22"/>
      <c r="AS43" s="23"/>
      <c r="AT43" s="34"/>
      <c r="AU43" s="34"/>
      <c r="AV43" s="59"/>
      <c r="AW43" s="298" t="s">
        <v>21</v>
      </c>
      <c r="AX43" s="299"/>
      <c r="AY43" s="299"/>
      <c r="AZ43" s="299"/>
      <c r="BA43" s="299"/>
      <c r="BB43" s="60"/>
      <c r="BC43" s="340"/>
      <c r="BD43" s="251"/>
      <c r="BE43" s="251"/>
      <c r="BF43" s="252"/>
      <c r="BG43" s="303"/>
      <c r="BH43" s="252"/>
      <c r="BI43" s="237"/>
      <c r="BJ43" s="251"/>
      <c r="BK43" s="251"/>
      <c r="BL43" s="251"/>
      <c r="BM43" s="251"/>
      <c r="BN43" s="251"/>
      <c r="BO43" s="251"/>
      <c r="BP43" s="252"/>
      <c r="BQ43" s="356" t="s">
        <v>221</v>
      </c>
      <c r="BR43" s="323" t="str">
        <f>IF(SUM(BR31:BX42)=0," ",SUM(BR31:BX42))</f>
        <v> </v>
      </c>
      <c r="BS43" s="251"/>
      <c r="BT43" s="251"/>
      <c r="BU43" s="251"/>
      <c r="BV43" s="251"/>
      <c r="BW43" s="251"/>
      <c r="BX43" s="252"/>
      <c r="BY43" s="34"/>
      <c r="BZ43" s="34"/>
      <c r="CA43" s="34"/>
    </row>
    <row r="44" spans="3:79" ht="12" customHeight="1" thickBot="1">
      <c r="C44" s="14"/>
      <c r="D44" s="14"/>
      <c r="E44" s="14"/>
      <c r="F44" s="14"/>
      <c r="G44" s="14"/>
      <c r="H44" s="14"/>
      <c r="I44" s="15"/>
      <c r="J44" s="15"/>
      <c r="K44" s="15"/>
      <c r="L44" s="123" t="s">
        <v>47</v>
      </c>
      <c r="M44" s="15"/>
      <c r="N44" s="15"/>
      <c r="O44" s="15"/>
      <c r="P44" s="15"/>
      <c r="Q44" s="15"/>
      <c r="R44" s="15"/>
      <c r="S44" s="15"/>
      <c r="T44" s="15"/>
      <c r="U44" s="124" t="s">
        <v>46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21"/>
      <c r="AH44" s="22"/>
      <c r="AI44" s="14"/>
      <c r="AJ44" s="14"/>
      <c r="AK44" s="14"/>
      <c r="AL44" s="14"/>
      <c r="AM44" s="14"/>
      <c r="AN44" s="14"/>
      <c r="AO44" s="14"/>
      <c r="AP44" s="14"/>
      <c r="AQ44" s="14"/>
      <c r="AR44" s="22"/>
      <c r="AS44" s="23"/>
      <c r="AT44" s="34"/>
      <c r="AU44" s="34"/>
      <c r="AV44" s="65"/>
      <c r="AW44" s="300"/>
      <c r="AX44" s="300"/>
      <c r="AY44" s="300"/>
      <c r="AZ44" s="300"/>
      <c r="BA44" s="300"/>
      <c r="BB44" s="64"/>
      <c r="BC44" s="253"/>
      <c r="BD44" s="254"/>
      <c r="BE44" s="254"/>
      <c r="BF44" s="255"/>
      <c r="BG44" s="253"/>
      <c r="BH44" s="255"/>
      <c r="BI44" s="253"/>
      <c r="BJ44" s="254"/>
      <c r="BK44" s="254"/>
      <c r="BL44" s="254"/>
      <c r="BM44" s="254"/>
      <c r="BN44" s="254"/>
      <c r="BO44" s="254"/>
      <c r="BP44" s="255"/>
      <c r="BQ44" s="357"/>
      <c r="BR44" s="254"/>
      <c r="BS44" s="254"/>
      <c r="BT44" s="254"/>
      <c r="BU44" s="254"/>
      <c r="BV44" s="254"/>
      <c r="BW44" s="254"/>
      <c r="BX44" s="255"/>
      <c r="BY44" s="34"/>
      <c r="BZ44" s="34"/>
      <c r="CA44" s="34"/>
    </row>
    <row r="45" spans="3:79" ht="12" customHeight="1" thickBot="1">
      <c r="C45" s="14"/>
      <c r="D45" s="14"/>
      <c r="E45" s="14"/>
      <c r="F45" s="14"/>
      <c r="G45" s="14"/>
      <c r="H45" s="14"/>
      <c r="I45" s="15" t="s">
        <v>49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24" t="s">
        <v>46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21"/>
      <c r="AH45" s="22"/>
      <c r="AI45" s="16"/>
      <c r="AJ45" s="464" t="s">
        <v>248</v>
      </c>
      <c r="AK45" s="125"/>
      <c r="AL45" s="126"/>
      <c r="AM45" s="468" t="str">
        <f>IF(O8=0," ",O8)</f>
        <v> </v>
      </c>
      <c r="AN45" s="469"/>
      <c r="AO45" s="469"/>
      <c r="AP45" s="469"/>
      <c r="AQ45" s="470"/>
      <c r="AR45" s="22"/>
      <c r="AS45" s="23"/>
      <c r="AT45" s="34"/>
      <c r="AU45" s="34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34"/>
      <c r="BZ45" s="34"/>
      <c r="CA45" s="34"/>
    </row>
    <row r="46" spans="3:79" ht="12" customHeight="1">
      <c r="C46" s="14"/>
      <c r="D46" s="14"/>
      <c r="E46" s="14"/>
      <c r="F46" s="14"/>
      <c r="G46" s="14"/>
      <c r="H46" s="14"/>
      <c r="I46" s="307" t="s">
        <v>229</v>
      </c>
      <c r="J46" s="467"/>
      <c r="K46" s="397"/>
      <c r="L46" s="391" t="s">
        <v>36</v>
      </c>
      <c r="M46" s="467"/>
      <c r="N46" s="467"/>
      <c r="O46" s="397"/>
      <c r="P46" s="473" t="s">
        <v>50</v>
      </c>
      <c r="Q46" s="14"/>
      <c r="R46" s="14"/>
      <c r="S46" s="15"/>
      <c r="T46" s="15"/>
      <c r="U46" s="124" t="s">
        <v>14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1"/>
      <c r="AH46" s="22"/>
      <c r="AI46" s="21"/>
      <c r="AJ46" s="284"/>
      <c r="AK46" s="127"/>
      <c r="AL46" s="128"/>
      <c r="AM46" s="289"/>
      <c r="AN46" s="290"/>
      <c r="AO46" s="290"/>
      <c r="AP46" s="290"/>
      <c r="AQ46" s="291"/>
      <c r="AR46" s="22"/>
      <c r="AS46" s="23"/>
      <c r="AT46" s="34"/>
      <c r="AU46" s="34"/>
      <c r="AV46" s="62"/>
      <c r="AW46" s="62"/>
      <c r="AX46" s="62"/>
      <c r="AY46" s="62"/>
      <c r="AZ46" s="73"/>
      <c r="BA46" s="73"/>
      <c r="BB46" s="73"/>
      <c r="BC46" s="62"/>
      <c r="BD46" s="62"/>
      <c r="BE46" s="62"/>
      <c r="BF46" s="62"/>
      <c r="BG46" s="62"/>
      <c r="BH46" s="62"/>
      <c r="BI46" s="62"/>
      <c r="BJ46" s="117"/>
      <c r="BK46" s="117"/>
      <c r="BL46" s="117"/>
      <c r="BM46" s="117"/>
      <c r="BN46" s="117"/>
      <c r="BO46" s="117"/>
      <c r="BP46" s="117"/>
      <c r="BQ46" s="73"/>
      <c r="BR46" s="117"/>
      <c r="BS46" s="117"/>
      <c r="BT46" s="117"/>
      <c r="BU46" s="117"/>
      <c r="BV46" s="117"/>
      <c r="BW46" s="117"/>
      <c r="BX46" s="117"/>
      <c r="BY46" s="34"/>
      <c r="BZ46" s="34"/>
      <c r="CA46" s="34"/>
    </row>
    <row r="47" spans="3:79" ht="12" customHeight="1">
      <c r="C47" s="14"/>
      <c r="D47" s="14"/>
      <c r="E47" s="14"/>
      <c r="F47" s="14"/>
      <c r="G47" s="14"/>
      <c r="H47" s="14"/>
      <c r="I47" s="407"/>
      <c r="J47" s="254"/>
      <c r="K47" s="255"/>
      <c r="L47" s="253"/>
      <c r="M47" s="254"/>
      <c r="N47" s="254"/>
      <c r="O47" s="255"/>
      <c r="P47" s="474"/>
      <c r="Q47" s="14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21"/>
      <c r="AH47" s="22"/>
      <c r="AI47" s="129"/>
      <c r="AJ47" s="285"/>
      <c r="AK47" s="130"/>
      <c r="AL47" s="131"/>
      <c r="AM47" s="292"/>
      <c r="AN47" s="292"/>
      <c r="AO47" s="292"/>
      <c r="AP47" s="292"/>
      <c r="AQ47" s="293"/>
      <c r="AR47" s="22"/>
      <c r="AS47" s="23"/>
      <c r="AT47" s="34"/>
      <c r="AU47" s="34" t="s">
        <v>22</v>
      </c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</row>
    <row r="48" spans="3:79" ht="12" customHeight="1">
      <c r="C48" s="14"/>
      <c r="D48" s="14"/>
      <c r="E48" s="14"/>
      <c r="F48" s="14"/>
      <c r="G48" s="14"/>
      <c r="H48" s="14"/>
      <c r="I48" s="463" t="str">
        <f>IF(BK75=" "," ",IF(BK75&lt;=BS75,-BK75,BK75))</f>
        <v> </v>
      </c>
      <c r="J48" s="251"/>
      <c r="K48" s="252"/>
      <c r="L48" s="465">
        <f>R18</f>
        <v>18.9</v>
      </c>
      <c r="M48" s="251"/>
      <c r="N48" s="251"/>
      <c r="O48" s="252"/>
      <c r="P48" s="471" t="str">
        <f>IF(I48=" "," ",IF(I48&gt;=L48,"-OK-","-NO-"))</f>
        <v> </v>
      </c>
      <c r="Q48" s="132"/>
      <c r="R48" s="62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21"/>
      <c r="AH48" s="22"/>
      <c r="AI48" s="21"/>
      <c r="AJ48" s="283" t="s">
        <v>249</v>
      </c>
      <c r="AK48" s="133"/>
      <c r="AL48" s="134"/>
      <c r="AM48" s="286" t="str">
        <f>IF(O10=0," ",O10)</f>
        <v> </v>
      </c>
      <c r="AN48" s="287"/>
      <c r="AO48" s="287"/>
      <c r="AP48" s="287"/>
      <c r="AQ48" s="288"/>
      <c r="AR48" s="22"/>
      <c r="AS48" s="23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</row>
    <row r="49" spans="3:79" ht="12" customHeight="1" thickBot="1">
      <c r="C49" s="14"/>
      <c r="D49" s="14"/>
      <c r="E49" s="14"/>
      <c r="F49" s="14"/>
      <c r="G49" s="14"/>
      <c r="H49" s="14"/>
      <c r="I49" s="398"/>
      <c r="J49" s="396"/>
      <c r="K49" s="399"/>
      <c r="L49" s="466"/>
      <c r="M49" s="396"/>
      <c r="N49" s="396"/>
      <c r="O49" s="399"/>
      <c r="P49" s="472"/>
      <c r="Q49" s="132"/>
      <c r="R49" s="13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1"/>
      <c r="AH49" s="22"/>
      <c r="AI49" s="21"/>
      <c r="AJ49" s="284"/>
      <c r="AK49" s="127"/>
      <c r="AL49" s="128"/>
      <c r="AM49" s="289"/>
      <c r="AN49" s="290"/>
      <c r="AO49" s="290"/>
      <c r="AP49" s="290"/>
      <c r="AQ49" s="291"/>
      <c r="AR49" s="22"/>
      <c r="AS49" s="23"/>
      <c r="AT49" s="34"/>
      <c r="AU49" s="34"/>
      <c r="AV49" s="59"/>
      <c r="AW49" s="294" t="s">
        <v>7</v>
      </c>
      <c r="AX49" s="295"/>
      <c r="AY49" s="295"/>
      <c r="AZ49" s="295"/>
      <c r="BA49" s="295"/>
      <c r="BB49" s="60"/>
      <c r="BC49" s="358" t="s">
        <v>16</v>
      </c>
      <c r="BD49" s="359"/>
      <c r="BE49" s="359"/>
      <c r="BF49" s="360"/>
      <c r="BG49" s="358" t="s">
        <v>9</v>
      </c>
      <c r="BH49" s="376"/>
      <c r="BI49" s="358" t="s">
        <v>23</v>
      </c>
      <c r="BJ49" s="377"/>
      <c r="BK49" s="377"/>
      <c r="BL49" s="377"/>
      <c r="BM49" s="377"/>
      <c r="BN49" s="377"/>
      <c r="BO49" s="377"/>
      <c r="BP49" s="378"/>
      <c r="BQ49" s="358" t="s">
        <v>24</v>
      </c>
      <c r="BR49" s="364"/>
      <c r="BS49" s="364"/>
      <c r="BT49" s="364"/>
      <c r="BU49" s="364"/>
      <c r="BV49" s="364"/>
      <c r="BW49" s="364"/>
      <c r="BX49" s="373"/>
      <c r="BY49" s="34"/>
      <c r="BZ49" s="34"/>
      <c r="CA49" s="34"/>
    </row>
    <row r="50" spans="3:79" ht="12" customHeight="1">
      <c r="C50" s="14"/>
      <c r="D50" s="14"/>
      <c r="E50" s="14"/>
      <c r="F50" s="14"/>
      <c r="G50" s="14"/>
      <c r="H50" s="1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21"/>
      <c r="AH50" s="22"/>
      <c r="AI50" s="129"/>
      <c r="AJ50" s="285"/>
      <c r="AK50" s="130"/>
      <c r="AL50" s="131"/>
      <c r="AM50" s="292"/>
      <c r="AN50" s="292"/>
      <c r="AO50" s="292"/>
      <c r="AP50" s="292"/>
      <c r="AQ50" s="293"/>
      <c r="AR50" s="22"/>
      <c r="AS50" s="23"/>
      <c r="AT50" s="34"/>
      <c r="AU50" s="34"/>
      <c r="AV50" s="65"/>
      <c r="AW50" s="296"/>
      <c r="AX50" s="296"/>
      <c r="AY50" s="296"/>
      <c r="AZ50" s="296"/>
      <c r="BA50" s="296"/>
      <c r="BB50" s="64"/>
      <c r="BC50" s="63"/>
      <c r="BD50" s="136"/>
      <c r="BE50" s="137"/>
      <c r="BF50" s="66"/>
      <c r="BG50" s="138"/>
      <c r="BH50" s="13"/>
      <c r="BI50" s="361" t="s">
        <v>218</v>
      </c>
      <c r="BJ50" s="254"/>
      <c r="BK50" s="254"/>
      <c r="BL50" s="254"/>
      <c r="BM50" s="254"/>
      <c r="BN50" s="254"/>
      <c r="BO50" s="254"/>
      <c r="BP50" s="255"/>
      <c r="BQ50" s="361" t="s">
        <v>25</v>
      </c>
      <c r="BR50" s="374"/>
      <c r="BS50" s="374"/>
      <c r="BT50" s="374"/>
      <c r="BU50" s="374"/>
      <c r="BV50" s="374"/>
      <c r="BW50" s="374"/>
      <c r="BX50" s="375"/>
      <c r="BY50" s="34"/>
      <c r="BZ50" s="34"/>
      <c r="CA50" s="34"/>
    </row>
    <row r="51" spans="3:79" ht="12" customHeight="1">
      <c r="C51" s="14"/>
      <c r="D51" s="14"/>
      <c r="E51" s="14"/>
      <c r="F51" s="14"/>
      <c r="G51" s="14"/>
      <c r="H51" s="14"/>
      <c r="I51" s="15"/>
      <c r="J51" s="25"/>
      <c r="K51" s="25" t="s">
        <v>246</v>
      </c>
      <c r="L51" s="15" t="s">
        <v>259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21"/>
      <c r="AH51" s="22"/>
      <c r="AI51" s="21"/>
      <c r="AJ51" s="283" t="s">
        <v>247</v>
      </c>
      <c r="AK51" s="139"/>
      <c r="AL51" s="140"/>
      <c r="AM51" s="286" t="str">
        <f>IF(O12=0," ",O12)</f>
        <v> </v>
      </c>
      <c r="AN51" s="287"/>
      <c r="AO51" s="287"/>
      <c r="AP51" s="287"/>
      <c r="AQ51" s="288"/>
      <c r="AR51" s="22"/>
      <c r="AS51" s="23"/>
      <c r="AT51" s="34"/>
      <c r="AU51" s="34"/>
      <c r="AV51" s="59"/>
      <c r="AW51" s="294" t="str">
        <f>IF(J20=" "," ",J20)</f>
        <v> </v>
      </c>
      <c r="AX51" s="295"/>
      <c r="AY51" s="295"/>
      <c r="AZ51" s="295"/>
      <c r="BA51" s="295"/>
      <c r="BB51" s="60"/>
      <c r="BC51" s="340" t="str">
        <f>IF(R20=0," ",R20)</f>
        <v> </v>
      </c>
      <c r="BD51" s="341"/>
      <c r="BE51" s="341"/>
      <c r="BF51" s="342"/>
      <c r="BG51" s="303" t="str">
        <f>IF(U20=" "," ",U20)</f>
        <v> </v>
      </c>
      <c r="BH51" s="252"/>
      <c r="BI51" s="250" t="str">
        <f>IF(BS13=" "," ",BS13)</f>
        <v> </v>
      </c>
      <c r="BJ51" s="299"/>
      <c r="BK51" s="299"/>
      <c r="BL51" s="299"/>
      <c r="BM51" s="299"/>
      <c r="BN51" s="299"/>
      <c r="BO51" s="299"/>
      <c r="BP51" s="304"/>
      <c r="BQ51" s="11"/>
      <c r="BR51" s="323" t="str">
        <f>IF(BS13=" "," ",ROUND(SQRT((BC51*BI51)/($BV$5/10000*1.4)),3))</f>
        <v> </v>
      </c>
      <c r="BS51" s="323"/>
      <c r="BT51" s="323"/>
      <c r="BU51" s="323"/>
      <c r="BV51" s="323"/>
      <c r="BW51" s="323"/>
      <c r="BX51" s="324"/>
      <c r="BY51" s="34"/>
      <c r="BZ51" s="34"/>
      <c r="CA51" s="34"/>
    </row>
    <row r="52" spans="3:79" ht="12" customHeight="1">
      <c r="C52" s="14"/>
      <c r="D52" s="14"/>
      <c r="E52" s="14"/>
      <c r="F52" s="14"/>
      <c r="G52" s="14"/>
      <c r="H52" s="14"/>
      <c r="I52" s="15"/>
      <c r="J52" s="25"/>
      <c r="K52" s="25" t="s">
        <v>246</v>
      </c>
      <c r="L52" s="123" t="s">
        <v>306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21"/>
      <c r="AH52" s="22"/>
      <c r="AI52" s="21"/>
      <c r="AJ52" s="284"/>
      <c r="AK52" s="127"/>
      <c r="AL52" s="128"/>
      <c r="AM52" s="289"/>
      <c r="AN52" s="290"/>
      <c r="AO52" s="290"/>
      <c r="AP52" s="290"/>
      <c r="AQ52" s="291"/>
      <c r="AR52" s="22"/>
      <c r="AS52" s="23"/>
      <c r="AT52" s="34"/>
      <c r="AU52" s="34"/>
      <c r="AV52" s="65"/>
      <c r="AW52" s="296"/>
      <c r="AX52" s="296"/>
      <c r="AY52" s="296"/>
      <c r="AZ52" s="296"/>
      <c r="BA52" s="296"/>
      <c r="BB52" s="64"/>
      <c r="BC52" s="235"/>
      <c r="BD52" s="236"/>
      <c r="BE52" s="236"/>
      <c r="BF52" s="231"/>
      <c r="BG52" s="253"/>
      <c r="BH52" s="255"/>
      <c r="BI52" s="305"/>
      <c r="BJ52" s="300"/>
      <c r="BK52" s="300"/>
      <c r="BL52" s="300"/>
      <c r="BM52" s="300"/>
      <c r="BN52" s="300"/>
      <c r="BO52" s="300"/>
      <c r="BP52" s="306"/>
      <c r="BQ52" s="65"/>
      <c r="BR52" s="325"/>
      <c r="BS52" s="325"/>
      <c r="BT52" s="325"/>
      <c r="BU52" s="325"/>
      <c r="BV52" s="325"/>
      <c r="BW52" s="325"/>
      <c r="BX52" s="326"/>
      <c r="BY52" s="34"/>
      <c r="BZ52" s="34"/>
      <c r="CA52" s="34"/>
    </row>
    <row r="53" spans="3:79" ht="12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21"/>
      <c r="AH53" s="22"/>
      <c r="AI53" s="129"/>
      <c r="AJ53" s="285"/>
      <c r="AK53" s="130"/>
      <c r="AL53" s="131"/>
      <c r="AM53" s="292"/>
      <c r="AN53" s="292"/>
      <c r="AO53" s="292"/>
      <c r="AP53" s="292"/>
      <c r="AQ53" s="293"/>
      <c r="AR53" s="22"/>
      <c r="AS53" s="23"/>
      <c r="AT53" s="34"/>
      <c r="AU53" s="34"/>
      <c r="AV53" s="59"/>
      <c r="AW53" s="294" t="str">
        <f>IF(J22=" "," ",J22)</f>
        <v> </v>
      </c>
      <c r="AX53" s="295"/>
      <c r="AY53" s="295"/>
      <c r="AZ53" s="295"/>
      <c r="BA53" s="295"/>
      <c r="BB53" s="60"/>
      <c r="BC53" s="340" t="str">
        <f>IF(R22=0," ",R22)</f>
        <v> </v>
      </c>
      <c r="BD53" s="341"/>
      <c r="BE53" s="341"/>
      <c r="BF53" s="342"/>
      <c r="BG53" s="303" t="str">
        <f>IF(U22=" "," ",U22)</f>
        <v> </v>
      </c>
      <c r="BH53" s="252"/>
      <c r="BI53" s="250" t="str">
        <f>IF(BS15=" "," ",BS15)</f>
        <v> </v>
      </c>
      <c r="BJ53" s="299"/>
      <c r="BK53" s="299"/>
      <c r="BL53" s="299"/>
      <c r="BM53" s="299"/>
      <c r="BN53" s="299"/>
      <c r="BO53" s="299"/>
      <c r="BP53" s="304"/>
      <c r="BQ53" s="11"/>
      <c r="BR53" s="323" t="str">
        <f>IF(BS15=" "," ",ROUND(SQRT((BC53*BI53)/($BV$5/10000*1.4)),3))</f>
        <v> </v>
      </c>
      <c r="BS53" s="323"/>
      <c r="BT53" s="323"/>
      <c r="BU53" s="323"/>
      <c r="BV53" s="323"/>
      <c r="BW53" s="323"/>
      <c r="BX53" s="324"/>
      <c r="BY53" s="34"/>
      <c r="BZ53" s="34"/>
      <c r="CA53" s="34"/>
    </row>
    <row r="54" spans="3:79" ht="12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21"/>
      <c r="AH54" s="22"/>
      <c r="AI54" s="21"/>
      <c r="AJ54" s="283" t="s">
        <v>250</v>
      </c>
      <c r="AK54" s="139"/>
      <c r="AL54" s="140"/>
      <c r="AM54" s="141"/>
      <c r="AN54" s="230" t="str">
        <f>IF(R14=0," ",R14)</f>
        <v> </v>
      </c>
      <c r="AO54" s="228" t="str">
        <f>IF(R14=0," ","㎡")</f>
        <v> </v>
      </c>
      <c r="AP54" s="141"/>
      <c r="AQ54" s="142"/>
      <c r="AR54" s="22"/>
      <c r="AS54" s="23"/>
      <c r="AT54" s="34"/>
      <c r="AU54" s="34"/>
      <c r="AV54" s="65"/>
      <c r="AW54" s="296"/>
      <c r="AX54" s="296"/>
      <c r="AY54" s="296"/>
      <c r="AZ54" s="296"/>
      <c r="BA54" s="296"/>
      <c r="BB54" s="64"/>
      <c r="BC54" s="235"/>
      <c r="BD54" s="236"/>
      <c r="BE54" s="236"/>
      <c r="BF54" s="231"/>
      <c r="BG54" s="253"/>
      <c r="BH54" s="255"/>
      <c r="BI54" s="305"/>
      <c r="BJ54" s="300"/>
      <c r="BK54" s="300"/>
      <c r="BL54" s="300"/>
      <c r="BM54" s="300"/>
      <c r="BN54" s="300"/>
      <c r="BO54" s="300"/>
      <c r="BP54" s="306"/>
      <c r="BQ54" s="65"/>
      <c r="BR54" s="325"/>
      <c r="BS54" s="325"/>
      <c r="BT54" s="325"/>
      <c r="BU54" s="325"/>
      <c r="BV54" s="325"/>
      <c r="BW54" s="325"/>
      <c r="BX54" s="326"/>
      <c r="BY54" s="34"/>
      <c r="BZ54" s="34"/>
      <c r="CA54" s="34"/>
    </row>
    <row r="55" spans="3:79" ht="12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1"/>
      <c r="AH55" s="22"/>
      <c r="AI55" s="21"/>
      <c r="AJ55" s="284"/>
      <c r="AK55" s="127"/>
      <c r="AL55" s="128"/>
      <c r="AM55" s="141"/>
      <c r="AN55" s="226"/>
      <c r="AO55" s="229"/>
      <c r="AP55" s="141"/>
      <c r="AQ55" s="142"/>
      <c r="AR55" s="22"/>
      <c r="AS55" s="23"/>
      <c r="AT55" s="34"/>
      <c r="AU55" s="34"/>
      <c r="AV55" s="59"/>
      <c r="AW55" s="294" t="str">
        <f>IF(J24=" "," ",J24)</f>
        <v> </v>
      </c>
      <c r="AX55" s="295"/>
      <c r="AY55" s="295"/>
      <c r="AZ55" s="295"/>
      <c r="BA55" s="295"/>
      <c r="BB55" s="60"/>
      <c r="BC55" s="340" t="str">
        <f>IF(R24=0," ",R24)</f>
        <v> </v>
      </c>
      <c r="BD55" s="341"/>
      <c r="BE55" s="341"/>
      <c r="BF55" s="342"/>
      <c r="BG55" s="303" t="str">
        <f>IF(U24=" "," ",U24)</f>
        <v> </v>
      </c>
      <c r="BH55" s="252"/>
      <c r="BI55" s="250" t="str">
        <f>IF(BS17=" "," ",BS17)</f>
        <v> </v>
      </c>
      <c r="BJ55" s="299"/>
      <c r="BK55" s="299"/>
      <c r="BL55" s="299"/>
      <c r="BM55" s="299"/>
      <c r="BN55" s="299"/>
      <c r="BO55" s="299"/>
      <c r="BP55" s="304"/>
      <c r="BQ55" s="11"/>
      <c r="BR55" s="323" t="str">
        <f>IF(BS17=" "," ",ROUND(SQRT((BC55*BI55)/($BV$5/10000*1.4)),3))</f>
        <v> </v>
      </c>
      <c r="BS55" s="323"/>
      <c r="BT55" s="323"/>
      <c r="BU55" s="323"/>
      <c r="BV55" s="323"/>
      <c r="BW55" s="323"/>
      <c r="BX55" s="324"/>
      <c r="BY55" s="34"/>
      <c r="BZ55" s="34"/>
      <c r="CA55" s="34"/>
    </row>
    <row r="56" spans="3:79" ht="12" customHeight="1" thickBot="1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1"/>
      <c r="AH56" s="22"/>
      <c r="AI56" s="143"/>
      <c r="AJ56" s="297"/>
      <c r="AK56" s="144"/>
      <c r="AL56" s="145"/>
      <c r="AM56" s="146"/>
      <c r="AN56" s="227"/>
      <c r="AO56" s="222"/>
      <c r="AP56" s="146"/>
      <c r="AQ56" s="147"/>
      <c r="AR56" s="22"/>
      <c r="AS56" s="23"/>
      <c r="AT56" s="34"/>
      <c r="AU56" s="34"/>
      <c r="AV56" s="65"/>
      <c r="AW56" s="296"/>
      <c r="AX56" s="296"/>
      <c r="AY56" s="296"/>
      <c r="AZ56" s="296"/>
      <c r="BA56" s="296"/>
      <c r="BB56" s="64"/>
      <c r="BC56" s="235"/>
      <c r="BD56" s="236"/>
      <c r="BE56" s="236"/>
      <c r="BF56" s="231"/>
      <c r="BG56" s="253"/>
      <c r="BH56" s="255"/>
      <c r="BI56" s="305"/>
      <c r="BJ56" s="300"/>
      <c r="BK56" s="300"/>
      <c r="BL56" s="300"/>
      <c r="BM56" s="300"/>
      <c r="BN56" s="300"/>
      <c r="BO56" s="300"/>
      <c r="BP56" s="306"/>
      <c r="BQ56" s="65"/>
      <c r="BR56" s="325"/>
      <c r="BS56" s="325"/>
      <c r="BT56" s="325"/>
      <c r="BU56" s="325"/>
      <c r="BV56" s="325"/>
      <c r="BW56" s="325"/>
      <c r="BX56" s="326"/>
      <c r="BY56" s="34"/>
      <c r="BZ56" s="34"/>
      <c r="CA56" s="34"/>
    </row>
    <row r="57" spans="3:79" ht="12" customHeight="1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1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3"/>
      <c r="AT57" s="34"/>
      <c r="AU57" s="34"/>
      <c r="AV57" s="59"/>
      <c r="AW57" s="294" t="str">
        <f>IF(J26=" "," ",J26)</f>
        <v> </v>
      </c>
      <c r="AX57" s="295"/>
      <c r="AY57" s="295"/>
      <c r="AZ57" s="295"/>
      <c r="BA57" s="295"/>
      <c r="BB57" s="60"/>
      <c r="BC57" s="340" t="str">
        <f>IF(R26=0," ",R26)</f>
        <v> </v>
      </c>
      <c r="BD57" s="341"/>
      <c r="BE57" s="341"/>
      <c r="BF57" s="342"/>
      <c r="BG57" s="303" t="str">
        <f>IF(U26=" "," ",U26)</f>
        <v> </v>
      </c>
      <c r="BH57" s="252"/>
      <c r="BI57" s="250" t="str">
        <f>IF(BS19=" "," ",BS19)</f>
        <v> </v>
      </c>
      <c r="BJ57" s="299"/>
      <c r="BK57" s="299"/>
      <c r="BL57" s="299"/>
      <c r="BM57" s="299"/>
      <c r="BN57" s="299"/>
      <c r="BO57" s="299"/>
      <c r="BP57" s="304"/>
      <c r="BQ57" s="11"/>
      <c r="BR57" s="323" t="str">
        <f>IF(BS19=" "," ",ROUND(SQRT((BC57*BI57)/($BV$5/10000*1.4)),3))</f>
        <v> </v>
      </c>
      <c r="BS57" s="323"/>
      <c r="BT57" s="323"/>
      <c r="BU57" s="323"/>
      <c r="BV57" s="323"/>
      <c r="BW57" s="323"/>
      <c r="BX57" s="324"/>
      <c r="BY57" s="34"/>
      <c r="BZ57" s="34"/>
      <c r="CA57" s="34"/>
    </row>
    <row r="58" spans="3:79" ht="12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1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3"/>
      <c r="AT58" s="34"/>
      <c r="AU58" s="34"/>
      <c r="AV58" s="65"/>
      <c r="AW58" s="296"/>
      <c r="AX58" s="296"/>
      <c r="AY58" s="296"/>
      <c r="AZ58" s="296"/>
      <c r="BA58" s="296"/>
      <c r="BB58" s="64"/>
      <c r="BC58" s="235"/>
      <c r="BD58" s="236"/>
      <c r="BE58" s="236"/>
      <c r="BF58" s="231"/>
      <c r="BG58" s="253"/>
      <c r="BH58" s="255"/>
      <c r="BI58" s="305"/>
      <c r="BJ58" s="300"/>
      <c r="BK58" s="300"/>
      <c r="BL58" s="300"/>
      <c r="BM58" s="300"/>
      <c r="BN58" s="300"/>
      <c r="BO58" s="300"/>
      <c r="BP58" s="306"/>
      <c r="BQ58" s="65"/>
      <c r="BR58" s="325"/>
      <c r="BS58" s="325"/>
      <c r="BT58" s="325"/>
      <c r="BU58" s="325"/>
      <c r="BV58" s="325"/>
      <c r="BW58" s="325"/>
      <c r="BX58" s="326"/>
      <c r="BY58" s="34"/>
      <c r="BZ58" s="34"/>
      <c r="CA58" s="34"/>
    </row>
    <row r="59" spans="3:79" ht="12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1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3"/>
      <c r="AT59" s="34"/>
      <c r="AU59" s="34"/>
      <c r="AV59" s="59"/>
      <c r="AW59" s="294" t="str">
        <f>IF(J28=" "," ",J28)</f>
        <v> </v>
      </c>
      <c r="AX59" s="295"/>
      <c r="AY59" s="295"/>
      <c r="AZ59" s="295"/>
      <c r="BA59" s="295"/>
      <c r="BB59" s="60"/>
      <c r="BC59" s="340" t="str">
        <f>IF(R28=0," ",R28)</f>
        <v> </v>
      </c>
      <c r="BD59" s="341"/>
      <c r="BE59" s="341"/>
      <c r="BF59" s="342"/>
      <c r="BG59" s="303" t="str">
        <f>IF(U28=" "," ",U28)</f>
        <v> </v>
      </c>
      <c r="BH59" s="252"/>
      <c r="BI59" s="250" t="str">
        <f>IF(BS21=" "," ",BS21)</f>
        <v> </v>
      </c>
      <c r="BJ59" s="299"/>
      <c r="BK59" s="299"/>
      <c r="BL59" s="299"/>
      <c r="BM59" s="299"/>
      <c r="BN59" s="299"/>
      <c r="BO59" s="299"/>
      <c r="BP59" s="304"/>
      <c r="BQ59" s="11"/>
      <c r="BR59" s="323" t="str">
        <f>IF(BS21=" "," ",ROUND(SQRT((BC59*BI59)/($BV$5/10000*1.4)),3))</f>
        <v> </v>
      </c>
      <c r="BS59" s="323"/>
      <c r="BT59" s="323"/>
      <c r="BU59" s="323"/>
      <c r="BV59" s="323"/>
      <c r="BW59" s="323"/>
      <c r="BX59" s="324"/>
      <c r="BY59" s="34"/>
      <c r="BZ59" s="34"/>
      <c r="CA59" s="34"/>
    </row>
    <row r="60" spans="3:79" ht="12" customHeight="1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1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3"/>
      <c r="AT60" s="34"/>
      <c r="AU60" s="34"/>
      <c r="AV60" s="65"/>
      <c r="AW60" s="296"/>
      <c r="AX60" s="296"/>
      <c r="AY60" s="296"/>
      <c r="AZ60" s="296"/>
      <c r="BA60" s="296"/>
      <c r="BB60" s="64"/>
      <c r="BC60" s="235"/>
      <c r="BD60" s="236"/>
      <c r="BE60" s="236"/>
      <c r="BF60" s="231"/>
      <c r="BG60" s="253"/>
      <c r="BH60" s="255"/>
      <c r="BI60" s="305"/>
      <c r="BJ60" s="300"/>
      <c r="BK60" s="300"/>
      <c r="BL60" s="300"/>
      <c r="BM60" s="300"/>
      <c r="BN60" s="300"/>
      <c r="BO60" s="300"/>
      <c r="BP60" s="306"/>
      <c r="BQ60" s="65"/>
      <c r="BR60" s="325"/>
      <c r="BS60" s="325"/>
      <c r="BT60" s="325"/>
      <c r="BU60" s="325"/>
      <c r="BV60" s="325"/>
      <c r="BW60" s="325"/>
      <c r="BX60" s="326"/>
      <c r="BY60" s="34"/>
      <c r="BZ60" s="34"/>
      <c r="CA60" s="34"/>
    </row>
    <row r="61" spans="3:79" ht="12" customHeight="1">
      <c r="C61" s="14"/>
      <c r="D61" s="14"/>
      <c r="E61" s="14"/>
      <c r="F61" s="14"/>
      <c r="G61" s="14"/>
      <c r="H61" s="1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21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3"/>
      <c r="AT61" s="34"/>
      <c r="AU61" s="34"/>
      <c r="AV61" s="98"/>
      <c r="AW61" s="294" t="str">
        <f>IF(J30=0," ",J30)</f>
        <v> </v>
      </c>
      <c r="AX61" s="295"/>
      <c r="AY61" s="295"/>
      <c r="AZ61" s="295"/>
      <c r="BA61" s="295"/>
      <c r="BB61" s="99"/>
      <c r="BC61" s="340" t="str">
        <f>IF(R30=0," ",R30)</f>
        <v> </v>
      </c>
      <c r="BD61" s="341"/>
      <c r="BE61" s="341"/>
      <c r="BF61" s="342"/>
      <c r="BG61" s="303" t="str">
        <f>IF(U30=0," ",U30)</f>
        <v> </v>
      </c>
      <c r="BH61" s="252"/>
      <c r="BI61" s="250" t="str">
        <f>IF(BS23=" "," ",BS23)</f>
        <v> </v>
      </c>
      <c r="BJ61" s="299"/>
      <c r="BK61" s="299"/>
      <c r="BL61" s="299"/>
      <c r="BM61" s="299"/>
      <c r="BN61" s="299"/>
      <c r="BO61" s="299"/>
      <c r="BP61" s="304"/>
      <c r="BQ61" s="98"/>
      <c r="BR61" s="323" t="str">
        <f>IF(BS23=" "," ",ROUND(SQRT((BC61*BI61)/($BV$5/10000*1.4)),3))</f>
        <v> </v>
      </c>
      <c r="BS61" s="323"/>
      <c r="BT61" s="323"/>
      <c r="BU61" s="323"/>
      <c r="BV61" s="323"/>
      <c r="BW61" s="323"/>
      <c r="BX61" s="324"/>
      <c r="BY61" s="34"/>
      <c r="BZ61" s="34"/>
      <c r="CA61" s="34"/>
    </row>
    <row r="62" spans="3:79" ht="12" customHeight="1">
      <c r="C62" s="14"/>
      <c r="D62" s="14"/>
      <c r="E62" s="14"/>
      <c r="F62" s="14"/>
      <c r="G62" s="14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21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3"/>
      <c r="AT62" s="34"/>
      <c r="AU62" s="34"/>
      <c r="AV62" s="101"/>
      <c r="AW62" s="296"/>
      <c r="AX62" s="296"/>
      <c r="AY62" s="296"/>
      <c r="AZ62" s="296"/>
      <c r="BA62" s="296"/>
      <c r="BB62" s="102"/>
      <c r="BC62" s="235"/>
      <c r="BD62" s="236"/>
      <c r="BE62" s="236"/>
      <c r="BF62" s="231"/>
      <c r="BG62" s="253"/>
      <c r="BH62" s="255"/>
      <c r="BI62" s="305"/>
      <c r="BJ62" s="300"/>
      <c r="BK62" s="300"/>
      <c r="BL62" s="300"/>
      <c r="BM62" s="300"/>
      <c r="BN62" s="300"/>
      <c r="BO62" s="300"/>
      <c r="BP62" s="306"/>
      <c r="BQ62" s="101"/>
      <c r="BR62" s="325"/>
      <c r="BS62" s="325"/>
      <c r="BT62" s="325"/>
      <c r="BU62" s="325"/>
      <c r="BV62" s="325"/>
      <c r="BW62" s="325"/>
      <c r="BX62" s="326"/>
      <c r="BY62" s="34"/>
      <c r="BZ62" s="34"/>
      <c r="CA62" s="34"/>
    </row>
    <row r="63" spans="3:79" ht="12" customHeight="1">
      <c r="C63" s="14"/>
      <c r="D63" s="14"/>
      <c r="E63" s="14"/>
      <c r="F63" s="14"/>
      <c r="G63" s="14"/>
      <c r="H63" s="1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21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3"/>
      <c r="AT63" s="34"/>
      <c r="AU63" s="34"/>
      <c r="AV63" s="11"/>
      <c r="AW63" s="301" t="str">
        <f>IF(R40=" "," ","貯留量")</f>
        <v> </v>
      </c>
      <c r="AX63" s="302"/>
      <c r="AY63" s="302"/>
      <c r="AZ63" s="302"/>
      <c r="BA63" s="302"/>
      <c r="BB63" s="148"/>
      <c r="BC63" s="241"/>
      <c r="BD63" s="242"/>
      <c r="BE63" s="242"/>
      <c r="BF63" s="234"/>
      <c r="BG63" s="333"/>
      <c r="BH63" s="334"/>
      <c r="BI63" s="250" t="str">
        <f>IF(R40=0," ",R40)</f>
        <v> </v>
      </c>
      <c r="BJ63" s="251"/>
      <c r="BK63" s="251"/>
      <c r="BL63" s="251"/>
      <c r="BM63" s="251"/>
      <c r="BN63" s="251"/>
      <c r="BO63" s="251"/>
      <c r="BP63" s="252"/>
      <c r="BQ63" s="11"/>
      <c r="BR63" s="323" t="str">
        <f>IF(R40=" "," ",ROUND(SQRT(BI63/($BV$5/10000*1.4)),3))</f>
        <v> </v>
      </c>
      <c r="BS63" s="323"/>
      <c r="BT63" s="323"/>
      <c r="BU63" s="323"/>
      <c r="BV63" s="323"/>
      <c r="BW63" s="323"/>
      <c r="BX63" s="324"/>
      <c r="BY63" s="34"/>
      <c r="BZ63" s="34"/>
      <c r="CA63" s="34"/>
    </row>
    <row r="64" spans="3:79" ht="12" customHeight="1">
      <c r="C64" s="14"/>
      <c r="D64" s="14"/>
      <c r="E64" s="14"/>
      <c r="F64" s="14"/>
      <c r="G64" s="14"/>
      <c r="H64" s="1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21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3"/>
      <c r="AT64" s="34"/>
      <c r="AU64" s="34"/>
      <c r="AV64" s="65"/>
      <c r="AW64" s="296"/>
      <c r="AX64" s="296"/>
      <c r="AY64" s="296"/>
      <c r="AZ64" s="296"/>
      <c r="BA64" s="296"/>
      <c r="BB64" s="64"/>
      <c r="BC64" s="235"/>
      <c r="BD64" s="236"/>
      <c r="BE64" s="236"/>
      <c r="BF64" s="231"/>
      <c r="BG64" s="253"/>
      <c r="BH64" s="255"/>
      <c r="BI64" s="253"/>
      <c r="BJ64" s="254"/>
      <c r="BK64" s="254"/>
      <c r="BL64" s="254"/>
      <c r="BM64" s="254"/>
      <c r="BN64" s="254"/>
      <c r="BO64" s="254"/>
      <c r="BP64" s="255"/>
      <c r="BQ64" s="65"/>
      <c r="BR64" s="325"/>
      <c r="BS64" s="325"/>
      <c r="BT64" s="325"/>
      <c r="BU64" s="325"/>
      <c r="BV64" s="325"/>
      <c r="BW64" s="325"/>
      <c r="BX64" s="326"/>
      <c r="BY64" s="34"/>
      <c r="BZ64" s="34"/>
      <c r="CA64" s="34"/>
    </row>
    <row r="65" spans="3:79" ht="12" customHeight="1">
      <c r="C65" s="14"/>
      <c r="D65" s="14"/>
      <c r="E65" s="14"/>
      <c r="F65" s="14"/>
      <c r="G65" s="14"/>
      <c r="H65" s="14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21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3"/>
      <c r="AT65" s="34"/>
      <c r="AU65" s="34"/>
      <c r="AV65" s="59"/>
      <c r="AW65" s="298" t="s">
        <v>21</v>
      </c>
      <c r="AX65" s="299"/>
      <c r="AY65" s="299"/>
      <c r="AZ65" s="299"/>
      <c r="BA65" s="299"/>
      <c r="BB65" s="60"/>
      <c r="BC65" s="303"/>
      <c r="BD65" s="298"/>
      <c r="BE65" s="298"/>
      <c r="BF65" s="329"/>
      <c r="BG65" s="303"/>
      <c r="BH65" s="252"/>
      <c r="BI65" s="237"/>
      <c r="BJ65" s="238"/>
      <c r="BK65" s="251"/>
      <c r="BL65" s="251"/>
      <c r="BM65" s="251"/>
      <c r="BN65" s="251"/>
      <c r="BO65" s="251"/>
      <c r="BP65" s="252"/>
      <c r="BQ65" s="356" t="s">
        <v>220</v>
      </c>
      <c r="BR65" s="323" t="str">
        <f>IF(SUM(BR51:BX64)=0," ",SUM(BR51:BX64))</f>
        <v> </v>
      </c>
      <c r="BS65" s="323"/>
      <c r="BT65" s="323"/>
      <c r="BU65" s="323"/>
      <c r="BV65" s="323"/>
      <c r="BW65" s="323"/>
      <c r="BX65" s="324"/>
      <c r="BY65" s="34"/>
      <c r="BZ65" s="34"/>
      <c r="CA65" s="34"/>
    </row>
    <row r="66" spans="3:79" ht="12" customHeight="1">
      <c r="C66" s="14"/>
      <c r="D66" s="14"/>
      <c r="E66" s="14"/>
      <c r="F66" s="14"/>
      <c r="G66" s="14"/>
      <c r="H66" s="1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21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3"/>
      <c r="AT66" s="34"/>
      <c r="AU66" s="34"/>
      <c r="AV66" s="65"/>
      <c r="AW66" s="300"/>
      <c r="AX66" s="300"/>
      <c r="AY66" s="300"/>
      <c r="AZ66" s="300"/>
      <c r="BA66" s="300"/>
      <c r="BB66" s="64"/>
      <c r="BC66" s="330"/>
      <c r="BD66" s="331"/>
      <c r="BE66" s="331"/>
      <c r="BF66" s="332"/>
      <c r="BG66" s="253"/>
      <c r="BH66" s="255"/>
      <c r="BI66" s="239"/>
      <c r="BJ66" s="240"/>
      <c r="BK66" s="254"/>
      <c r="BL66" s="254"/>
      <c r="BM66" s="254"/>
      <c r="BN66" s="254"/>
      <c r="BO66" s="254"/>
      <c r="BP66" s="255"/>
      <c r="BQ66" s="357"/>
      <c r="BR66" s="325"/>
      <c r="BS66" s="325"/>
      <c r="BT66" s="325"/>
      <c r="BU66" s="325"/>
      <c r="BV66" s="325"/>
      <c r="BW66" s="325"/>
      <c r="BX66" s="326"/>
      <c r="BY66" s="34"/>
      <c r="BZ66" s="34"/>
      <c r="CA66" s="34"/>
    </row>
    <row r="67" spans="3:79" ht="12" customHeight="1">
      <c r="C67" s="14"/>
      <c r="D67" s="14"/>
      <c r="E67" s="14"/>
      <c r="F67" s="14"/>
      <c r="G67" s="14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21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3"/>
      <c r="AT67" s="34"/>
      <c r="AU67" s="34"/>
      <c r="AV67" s="62"/>
      <c r="AW67" s="62"/>
      <c r="AX67" s="62"/>
      <c r="AY67" s="62"/>
      <c r="AZ67" s="73"/>
      <c r="BA67" s="73"/>
      <c r="BB67" s="73"/>
      <c r="BC67" s="62"/>
      <c r="BD67" s="62"/>
      <c r="BE67" s="62"/>
      <c r="BF67" s="62"/>
      <c r="BG67" s="62"/>
      <c r="BH67" s="62"/>
      <c r="BI67" s="62"/>
      <c r="BJ67" s="117"/>
      <c r="BK67" s="117"/>
      <c r="BL67" s="117"/>
      <c r="BM67" s="117"/>
      <c r="BN67" s="117"/>
      <c r="BO67" s="117"/>
      <c r="BP67" s="117"/>
      <c r="BQ67" s="73"/>
      <c r="BR67" s="117"/>
      <c r="BS67" s="117"/>
      <c r="BT67" s="117"/>
      <c r="BU67" s="117"/>
      <c r="BV67" s="117"/>
      <c r="BW67" s="117"/>
      <c r="BX67" s="117"/>
      <c r="BY67" s="34"/>
      <c r="BZ67" s="34"/>
      <c r="CA67" s="34"/>
    </row>
    <row r="68" spans="3:79" ht="12" customHeight="1">
      <c r="C68" s="14"/>
      <c r="D68" s="14"/>
      <c r="E68" s="14"/>
      <c r="F68" s="14"/>
      <c r="G68" s="14"/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21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3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</row>
    <row r="69" spans="3:79" ht="12" customHeight="1">
      <c r="C69" s="14"/>
      <c r="D69" s="14"/>
      <c r="E69" s="14"/>
      <c r="F69" s="14"/>
      <c r="G69" s="14"/>
      <c r="H69" s="1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21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3"/>
      <c r="AT69" s="34"/>
      <c r="AU69" s="34" t="s">
        <v>26</v>
      </c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</row>
    <row r="70" spans="3:79" ht="12" customHeight="1">
      <c r="C70" s="14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21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3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</row>
    <row r="71" spans="3:79" ht="12" customHeight="1">
      <c r="C71" s="14"/>
      <c r="D71" s="14"/>
      <c r="E71" s="14"/>
      <c r="F71" s="14"/>
      <c r="G71" s="14"/>
      <c r="H71" s="14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21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3"/>
      <c r="AT71" s="34"/>
      <c r="AU71" s="34"/>
      <c r="AV71" s="34"/>
      <c r="AW71" s="34"/>
      <c r="AX71" s="34"/>
      <c r="AY71" s="34"/>
      <c r="AZ71" s="34"/>
      <c r="BA71" s="34"/>
      <c r="BB71" s="26"/>
      <c r="BC71" s="26" t="s">
        <v>27</v>
      </c>
      <c r="BD71" s="34" t="s">
        <v>28</v>
      </c>
      <c r="BE71" s="34"/>
      <c r="BF71" s="34"/>
      <c r="BG71" s="149"/>
      <c r="BH71" s="34"/>
      <c r="BI71" s="34"/>
      <c r="BJ71" s="34" t="s">
        <v>29</v>
      </c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</row>
    <row r="72" spans="3:79" ht="12" customHeight="1">
      <c r="C72" s="14"/>
      <c r="D72" s="14"/>
      <c r="E72" s="14"/>
      <c r="F72" s="14"/>
      <c r="G72" s="14"/>
      <c r="H72" s="14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21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3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</row>
    <row r="73" spans="3:79" ht="12" customHeight="1">
      <c r="C73" s="14"/>
      <c r="D73" s="14"/>
      <c r="E73" s="14"/>
      <c r="F73" s="14"/>
      <c r="G73" s="14"/>
      <c r="H73" s="14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21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3"/>
      <c r="AT73" s="34"/>
      <c r="AU73" s="34"/>
      <c r="AV73" s="358" t="s">
        <v>18</v>
      </c>
      <c r="AW73" s="364"/>
      <c r="AX73" s="364"/>
      <c r="AY73" s="364"/>
      <c r="AZ73" s="364"/>
      <c r="BA73" s="364"/>
      <c r="BB73" s="364"/>
      <c r="BC73" s="358" t="s">
        <v>24</v>
      </c>
      <c r="BD73" s="364"/>
      <c r="BE73" s="364"/>
      <c r="BF73" s="364"/>
      <c r="BG73" s="364"/>
      <c r="BH73" s="364"/>
      <c r="BI73" s="364"/>
      <c r="BJ73" s="358" t="s">
        <v>30</v>
      </c>
      <c r="BK73" s="359"/>
      <c r="BL73" s="359"/>
      <c r="BM73" s="359"/>
      <c r="BN73" s="359"/>
      <c r="BO73" s="360"/>
      <c r="BP73" s="150"/>
      <c r="BQ73" s="150"/>
      <c r="BR73" s="358" t="s">
        <v>31</v>
      </c>
      <c r="BS73" s="359"/>
      <c r="BT73" s="359"/>
      <c r="BU73" s="359"/>
      <c r="BV73" s="360"/>
      <c r="BW73" s="34"/>
      <c r="BX73" s="34"/>
      <c r="BY73" s="34"/>
      <c r="BZ73" s="34"/>
      <c r="CA73" s="34"/>
    </row>
    <row r="74" spans="3:79" ht="12" customHeight="1">
      <c r="C74" s="14"/>
      <c r="D74" s="14"/>
      <c r="E74" s="14"/>
      <c r="F74" s="14"/>
      <c r="G74" s="14"/>
      <c r="H74" s="14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21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3"/>
      <c r="AT74" s="34"/>
      <c r="AU74" s="34"/>
      <c r="AV74" s="361" t="s">
        <v>32</v>
      </c>
      <c r="AW74" s="362"/>
      <c r="AX74" s="362"/>
      <c r="AY74" s="362"/>
      <c r="AZ74" s="362"/>
      <c r="BA74" s="362"/>
      <c r="BB74" s="363"/>
      <c r="BC74" s="361" t="s">
        <v>32</v>
      </c>
      <c r="BD74" s="362"/>
      <c r="BE74" s="362"/>
      <c r="BF74" s="362"/>
      <c r="BG74" s="362"/>
      <c r="BH74" s="362"/>
      <c r="BI74" s="363"/>
      <c r="BJ74" s="361" t="s">
        <v>33</v>
      </c>
      <c r="BK74" s="362"/>
      <c r="BL74" s="362"/>
      <c r="BM74" s="362"/>
      <c r="BN74" s="362"/>
      <c r="BO74" s="363"/>
      <c r="BP74" s="119"/>
      <c r="BQ74" s="148"/>
      <c r="BR74" s="361" t="s">
        <v>32</v>
      </c>
      <c r="BS74" s="362"/>
      <c r="BT74" s="362"/>
      <c r="BU74" s="362"/>
      <c r="BV74" s="363"/>
      <c r="BW74" s="34"/>
      <c r="BX74" s="34"/>
      <c r="BY74" s="34"/>
      <c r="BZ74" s="34"/>
      <c r="CA74" s="34"/>
    </row>
    <row r="75" spans="3:79" ht="12" customHeight="1">
      <c r="C75" s="14"/>
      <c r="D75" s="14"/>
      <c r="E75" s="14"/>
      <c r="F75" s="14"/>
      <c r="G75" s="14"/>
      <c r="H75" s="14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21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3"/>
      <c r="AT75" s="34"/>
      <c r="AU75" s="34"/>
      <c r="AV75" s="441" t="s">
        <v>221</v>
      </c>
      <c r="AW75" s="349" t="str">
        <f>BR43</f>
        <v> </v>
      </c>
      <c r="AX75" s="349"/>
      <c r="AY75" s="349"/>
      <c r="AZ75" s="349"/>
      <c r="BA75" s="349"/>
      <c r="BB75" s="350"/>
      <c r="BC75" s="356" t="s">
        <v>220</v>
      </c>
      <c r="BD75" s="349" t="str">
        <f>BR65</f>
        <v> </v>
      </c>
      <c r="BE75" s="349"/>
      <c r="BF75" s="349"/>
      <c r="BG75" s="349"/>
      <c r="BH75" s="349"/>
      <c r="BI75" s="350"/>
      <c r="BJ75" s="356" t="s">
        <v>222</v>
      </c>
      <c r="BK75" s="323" t="str">
        <f>IF(SUM(AW75:BI76)=0," ",SUM(AW75:BI76))</f>
        <v> </v>
      </c>
      <c r="BL75" s="323"/>
      <c r="BM75" s="323"/>
      <c r="BN75" s="323"/>
      <c r="BO75" s="324"/>
      <c r="BP75" s="353" t="str">
        <f>IF(BK75=" "," ",IF(BK75&gt;=BS75,"≧","≦"))</f>
        <v> </v>
      </c>
      <c r="BQ75" s="354"/>
      <c r="BR75" s="356" t="s">
        <v>223</v>
      </c>
      <c r="BS75" s="345">
        <f>BV7</f>
        <v>18.9</v>
      </c>
      <c r="BT75" s="345"/>
      <c r="BU75" s="345"/>
      <c r="BV75" s="346"/>
      <c r="BW75" s="333" t="s">
        <v>34</v>
      </c>
      <c r="BX75" s="343" t="str">
        <f>IF(BK75=" "," ",IF(BK75&gt;=BS75,"OK","NO"))</f>
        <v> </v>
      </c>
      <c r="BY75" s="344"/>
      <c r="BZ75" s="34"/>
      <c r="CA75" s="34"/>
    </row>
    <row r="76" spans="3:79" ht="12" customHeight="1">
      <c r="C76" s="14"/>
      <c r="D76" s="14"/>
      <c r="E76" s="14"/>
      <c r="F76" s="14"/>
      <c r="G76" s="14"/>
      <c r="H76" s="1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21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3"/>
      <c r="AT76" s="34"/>
      <c r="AU76" s="34"/>
      <c r="AV76" s="442"/>
      <c r="AW76" s="351"/>
      <c r="AX76" s="351"/>
      <c r="AY76" s="351"/>
      <c r="AZ76" s="351"/>
      <c r="BA76" s="351"/>
      <c r="BB76" s="352"/>
      <c r="BC76" s="357"/>
      <c r="BD76" s="351"/>
      <c r="BE76" s="351"/>
      <c r="BF76" s="351"/>
      <c r="BG76" s="351"/>
      <c r="BH76" s="351"/>
      <c r="BI76" s="352"/>
      <c r="BJ76" s="357"/>
      <c r="BK76" s="325"/>
      <c r="BL76" s="325"/>
      <c r="BM76" s="325"/>
      <c r="BN76" s="325"/>
      <c r="BO76" s="326"/>
      <c r="BP76" s="355"/>
      <c r="BQ76" s="354"/>
      <c r="BR76" s="357"/>
      <c r="BS76" s="347"/>
      <c r="BT76" s="347"/>
      <c r="BU76" s="347"/>
      <c r="BV76" s="348"/>
      <c r="BW76" s="333"/>
      <c r="BX76" s="344"/>
      <c r="BY76" s="344"/>
      <c r="BZ76" s="34"/>
      <c r="CA76" s="34"/>
    </row>
    <row r="77" spans="3:79" ht="12" customHeight="1" thickBo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51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3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</row>
    <row r="78" spans="33:79" ht="19.5" customHeight="1">
      <c r="AG78" s="248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32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</row>
    <row r="79" spans="46:79" ht="12" customHeight="1"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46:79" ht="12" customHeight="1"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46:79" ht="12" customHeight="1"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46:79" ht="12" customHeight="1"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46:79" ht="12" customHeight="1"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46:79" ht="12" customHeight="1"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46:79" ht="12" customHeight="1"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46:79" ht="12" customHeight="1"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46:79" ht="12" customHeight="1"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46:79" ht="12" customHeight="1"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46:79" ht="12" customHeight="1"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46:79" ht="12" customHeight="1"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46:79" ht="12" customHeight="1"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46:79" ht="12" customHeight="1"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46:79" ht="12" customHeight="1"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46:79" ht="12" customHeight="1"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46:79" ht="12" customHeight="1"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46:79" ht="12" customHeight="1"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46:79" ht="12" customHeight="1"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46:79" ht="12" customHeight="1"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46:79" ht="12" customHeight="1"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46:79" ht="12" customHeight="1"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46:79" ht="12" customHeight="1"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46:79" ht="12" customHeight="1"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46:79" ht="12" customHeight="1"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46:79" ht="12" customHeight="1"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46:79" ht="12" customHeight="1"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46:79" ht="12" customHeight="1"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46:79" ht="12" customHeight="1"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46:79" ht="12" customHeight="1"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46:79" ht="12" customHeight="1"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46:79" ht="12" customHeight="1"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46:79" ht="12" customHeight="1"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46:79" ht="12" customHeight="1"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46:79" ht="12" customHeight="1"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46:79" ht="12" customHeight="1"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46:79" ht="12" customHeight="1"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46:79" ht="12" customHeight="1"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46:79" ht="12" customHeight="1"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46:79" ht="12" customHeight="1"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46:79" ht="12" customHeight="1"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46:79" ht="12" customHeight="1"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46:79" ht="12" customHeight="1"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46:79" ht="12" customHeight="1"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46:79" ht="12" customHeight="1"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46:79" ht="12" customHeight="1"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46:79" ht="12" customHeight="1"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46:79" ht="12" customHeight="1"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46:79" ht="12" customHeight="1"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46:79" ht="12" customHeight="1"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46:79" ht="12" customHeight="1"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46:79" ht="12" customHeight="1"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46:79" ht="12" customHeight="1"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46:79" ht="12" customHeight="1"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46:79" ht="12" customHeight="1"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46:79" ht="12" customHeight="1"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46:79" ht="12" customHeight="1"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46:79" ht="12" customHeight="1"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46:79" ht="12" customHeight="1"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46:79" ht="12" customHeight="1"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46:79" ht="12" customHeight="1"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46:79" ht="12" customHeight="1"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46:79" ht="12" customHeight="1"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46:79" ht="12" customHeight="1"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46:79" ht="12" customHeight="1"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46:79" ht="12" customHeight="1"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46:79" ht="12" customHeight="1"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46:79" ht="12" customHeight="1"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46:79" ht="12" customHeight="1"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46:79" ht="12" customHeight="1"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46:79" ht="12" customHeight="1"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46:79" ht="12" customHeight="1"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46:79" ht="12" customHeight="1"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46:79" ht="12" customHeight="1"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46:79" ht="12" customHeight="1"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46:79" ht="12" customHeight="1"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46:79" ht="12" customHeight="1"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46:79" ht="12" customHeight="1"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46:79" ht="12" customHeight="1"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46:79" ht="12" customHeight="1"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46:79" ht="12" customHeight="1"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46:79" ht="12" customHeight="1"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46:79" ht="12" customHeight="1"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46:79" ht="12" customHeight="1"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46:79" ht="12" customHeight="1"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46:79" ht="12" customHeight="1"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46:79" ht="12" customHeight="1"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46:79" ht="12" customHeight="1"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46:79" ht="12" customHeight="1"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46:79" ht="12" customHeight="1"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46:79" ht="12" customHeight="1"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46:79" ht="12" customHeight="1"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46:79" ht="12" customHeight="1"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46:79" ht="12" customHeight="1"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46:79" ht="12" customHeight="1"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46:79" ht="12" customHeight="1"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46:79" ht="12" customHeight="1"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46:79" ht="12" customHeight="1"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46:79" ht="12" customHeight="1"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46:79" ht="12" customHeight="1"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46:79" ht="12" customHeight="1"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46:79" ht="12" customHeight="1"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46:79" ht="12" customHeight="1"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46:79" ht="12" customHeight="1"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46:79" ht="12" customHeight="1"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46:79" ht="12" customHeight="1"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46:79" ht="12" customHeight="1"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46:79" ht="12" customHeight="1"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46:79" ht="12" customHeight="1"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46:79" ht="12" customHeight="1"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46:79" ht="12" customHeight="1"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46:79" ht="12" customHeight="1"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46:79" ht="12" customHeight="1"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46:79" ht="12" customHeight="1"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46:79" ht="12" customHeight="1"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46:79" ht="12" customHeight="1"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46:79" ht="12" customHeight="1"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46:79" ht="12" customHeight="1"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46:79" ht="12" customHeight="1"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46:79" ht="12" customHeight="1"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46:79" ht="12" customHeight="1"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46:79" ht="12" customHeight="1"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46:79" ht="12" customHeight="1"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46:79" ht="12" customHeight="1"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46:79" ht="12" customHeight="1"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46:79" ht="12" customHeight="1"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46:79" ht="12" customHeight="1"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46:79" ht="12" customHeight="1"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46:79" ht="12" customHeight="1"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46:79" ht="12" customHeight="1"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46:79" ht="12" customHeight="1"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46:79" ht="12" customHeight="1"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46:79" ht="12" customHeight="1"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46:79" ht="12" customHeight="1"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46:79" ht="12" customHeight="1"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46:79" ht="12" customHeight="1"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46:79" ht="12" customHeight="1"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46:79" ht="12" customHeight="1"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46:79" ht="12" customHeight="1"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46:79" ht="12" customHeight="1"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46:79" ht="12" customHeight="1"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46:79" ht="12" customHeight="1"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46:79" ht="12" customHeight="1"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46:79" ht="12" customHeight="1"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46:79" ht="12" customHeight="1"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46:79" ht="12" customHeight="1"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46:79" ht="12" customHeight="1"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46:79" ht="12" customHeight="1"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46:79" ht="12" customHeight="1"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46:79" ht="12" customHeight="1"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46:79" ht="12" customHeight="1"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46:79" ht="12" customHeight="1"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46:79" ht="12" customHeight="1"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46:79" ht="12" customHeight="1"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46:79" ht="12" customHeight="1"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46:79" ht="12" customHeight="1"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46:79" ht="12" customHeight="1"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46:79" ht="12" customHeight="1"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46:79" ht="12" customHeight="1"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46:79" ht="12" customHeight="1"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46:79" ht="12" customHeight="1"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46:79" ht="12" customHeight="1"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46:79" ht="12" customHeight="1"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46:79" ht="12" customHeight="1"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46:79" ht="12" customHeight="1"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46:79" ht="12" customHeight="1"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46:79" ht="12" customHeight="1"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46:79" ht="12" customHeight="1"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46:79" ht="12" customHeight="1"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46:79" ht="12" customHeight="1"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46:79" ht="12" customHeight="1"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46:79" ht="12" customHeight="1"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46:79" ht="12" customHeight="1"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46:79" ht="12" customHeight="1"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46:79" ht="12" customHeight="1"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46:79" ht="12" customHeight="1"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46:79" ht="12" customHeight="1"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46:79" ht="12" customHeight="1"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46:79" ht="12" customHeight="1"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46:79" ht="12" customHeight="1"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46:79" ht="12" customHeight="1"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46:79" ht="12" customHeight="1"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46:79" ht="12" customHeight="1"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46:79" ht="12" customHeight="1"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46:79" ht="12" customHeight="1"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46:79" ht="12" customHeight="1"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46:79" ht="12" customHeight="1"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46:79" ht="12" customHeight="1"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46:79" ht="12" customHeight="1"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sheetProtection password="E6E5" sheet="1" objects="1" scenarios="1"/>
  <mergeCells count="308">
    <mergeCell ref="C1:K2"/>
    <mergeCell ref="A25:A26"/>
    <mergeCell ref="R38:R39"/>
    <mergeCell ref="R32:R33"/>
    <mergeCell ref="R24:R25"/>
    <mergeCell ref="R22:R23"/>
    <mergeCell ref="O14:P14"/>
    <mergeCell ref="O23:P23"/>
    <mergeCell ref="N22:N23"/>
    <mergeCell ref="O20:P20"/>
    <mergeCell ref="I48:K49"/>
    <mergeCell ref="BI43:BP44"/>
    <mergeCell ref="AJ45:AJ47"/>
    <mergeCell ref="AJ48:AJ50"/>
    <mergeCell ref="L48:O49"/>
    <mergeCell ref="I46:K47"/>
    <mergeCell ref="AM45:AQ47"/>
    <mergeCell ref="P48:P49"/>
    <mergeCell ref="P46:P47"/>
    <mergeCell ref="L46:O47"/>
    <mergeCell ref="BR43:BX44"/>
    <mergeCell ref="BQ43:BQ44"/>
    <mergeCell ref="N10:N11"/>
    <mergeCell ref="N12:N13"/>
    <mergeCell ref="U10:U11"/>
    <mergeCell ref="U12:U13"/>
    <mergeCell ref="O10:R11"/>
    <mergeCell ref="O12:R13"/>
    <mergeCell ref="BS23:BX24"/>
    <mergeCell ref="BM17:BR18"/>
    <mergeCell ref="BG37:BH38"/>
    <mergeCell ref="BG33:BH34"/>
    <mergeCell ref="AW31:BA32"/>
    <mergeCell ref="AW33:BA34"/>
    <mergeCell ref="BC31:BF32"/>
    <mergeCell ref="BC35:BF36"/>
    <mergeCell ref="BC37:BF38"/>
    <mergeCell ref="BG35:BH36"/>
    <mergeCell ref="BC33:BF34"/>
    <mergeCell ref="BM13:BR14"/>
    <mergeCell ref="BM15:BR16"/>
    <mergeCell ref="BS13:BX14"/>
    <mergeCell ref="BS15:BX16"/>
    <mergeCell ref="BM11:BR11"/>
    <mergeCell ref="BM12:BR12"/>
    <mergeCell ref="BS11:BX11"/>
    <mergeCell ref="BS12:BX12"/>
    <mergeCell ref="BK11:BL11"/>
    <mergeCell ref="BK13:BL14"/>
    <mergeCell ref="AW23:BA24"/>
    <mergeCell ref="BC23:BJ23"/>
    <mergeCell ref="BC24:BJ24"/>
    <mergeCell ref="BK23:BL24"/>
    <mergeCell ref="BC19:BJ19"/>
    <mergeCell ref="BC11:BJ12"/>
    <mergeCell ref="BC20:BJ20"/>
    <mergeCell ref="BC21:BJ21"/>
    <mergeCell ref="BC13:BJ13"/>
    <mergeCell ref="BC14:BJ14"/>
    <mergeCell ref="BC15:BJ15"/>
    <mergeCell ref="AW13:BA14"/>
    <mergeCell ref="W22:W23"/>
    <mergeCell ref="BC22:BJ22"/>
    <mergeCell ref="AW15:BA16"/>
    <mergeCell ref="BC16:BJ16"/>
    <mergeCell ref="AH19:AR21"/>
    <mergeCell ref="AW17:BA18"/>
    <mergeCell ref="AM23:AO24"/>
    <mergeCell ref="AW19:BA20"/>
    <mergeCell ref="AW21:BA22"/>
    <mergeCell ref="O24:P24"/>
    <mergeCell ref="O25:P25"/>
    <mergeCell ref="O26:P26"/>
    <mergeCell ref="F28:F29"/>
    <mergeCell ref="O27:P27"/>
    <mergeCell ref="N28:N29"/>
    <mergeCell ref="O28:P28"/>
    <mergeCell ref="O29:P29"/>
    <mergeCell ref="F30:F31"/>
    <mergeCell ref="J30:L31"/>
    <mergeCell ref="N24:N25"/>
    <mergeCell ref="N26:N27"/>
    <mergeCell ref="G26:H27"/>
    <mergeCell ref="J26:L27"/>
    <mergeCell ref="G30:H31"/>
    <mergeCell ref="N30:N31"/>
    <mergeCell ref="G28:H29"/>
    <mergeCell ref="J28:L29"/>
    <mergeCell ref="AW11:BA12"/>
    <mergeCell ref="G10:H11"/>
    <mergeCell ref="G12:H13"/>
    <mergeCell ref="J10:L11"/>
    <mergeCell ref="J12:L13"/>
    <mergeCell ref="BQ65:BQ66"/>
    <mergeCell ref="AV75:AV76"/>
    <mergeCell ref="BC75:BC76"/>
    <mergeCell ref="BJ75:BJ76"/>
    <mergeCell ref="AW75:BB76"/>
    <mergeCell ref="AV73:BB73"/>
    <mergeCell ref="AV74:BB74"/>
    <mergeCell ref="BC74:BI74"/>
    <mergeCell ref="BJ74:BO74"/>
    <mergeCell ref="U22:U23"/>
    <mergeCell ref="BI50:BP50"/>
    <mergeCell ref="W28:W29"/>
    <mergeCell ref="BM23:BR24"/>
    <mergeCell ref="AW37:BA38"/>
    <mergeCell ref="BR31:BX32"/>
    <mergeCell ref="BQ29:BX29"/>
    <mergeCell ref="BQ30:BX30"/>
    <mergeCell ref="BC29:BF29"/>
    <mergeCell ref="U24:U25"/>
    <mergeCell ref="U8:U9"/>
    <mergeCell ref="U14:U15"/>
    <mergeCell ref="U16:U17"/>
    <mergeCell ref="R20:R21"/>
    <mergeCell ref="O8:R9"/>
    <mergeCell ref="O16:P16"/>
    <mergeCell ref="O17:P17"/>
    <mergeCell ref="R16:R17"/>
    <mergeCell ref="R14:R15"/>
    <mergeCell ref="O15:P15"/>
    <mergeCell ref="O21:P21"/>
    <mergeCell ref="O22:P22"/>
    <mergeCell ref="O18:P18"/>
    <mergeCell ref="O19:P19"/>
    <mergeCell ref="F20:F21"/>
    <mergeCell ref="F22:F23"/>
    <mergeCell ref="F24:F25"/>
    <mergeCell ref="F26:F27"/>
    <mergeCell ref="N20:N21"/>
    <mergeCell ref="J24:L25"/>
    <mergeCell ref="G20:H21"/>
    <mergeCell ref="G22:H23"/>
    <mergeCell ref="G24:H25"/>
    <mergeCell ref="J20:L21"/>
    <mergeCell ref="J22:L23"/>
    <mergeCell ref="N8:N9"/>
    <mergeCell ref="N14:N15"/>
    <mergeCell ref="N16:N17"/>
    <mergeCell ref="G18:H19"/>
    <mergeCell ref="G16:H17"/>
    <mergeCell ref="G14:H15"/>
    <mergeCell ref="G8:H9"/>
    <mergeCell ref="J16:L17"/>
    <mergeCell ref="J18:L19"/>
    <mergeCell ref="N18:N19"/>
    <mergeCell ref="G6:H7"/>
    <mergeCell ref="J6:L7"/>
    <mergeCell ref="J8:L9"/>
    <mergeCell ref="J14:L15"/>
    <mergeCell ref="N6:N7"/>
    <mergeCell ref="O6:P7"/>
    <mergeCell ref="R6:R7"/>
    <mergeCell ref="U6:U7"/>
    <mergeCell ref="BR65:BX66"/>
    <mergeCell ref="BI29:BP29"/>
    <mergeCell ref="BI30:BP30"/>
    <mergeCell ref="BI31:BP32"/>
    <mergeCell ref="BI33:BP34"/>
    <mergeCell ref="BI39:BP40"/>
    <mergeCell ref="BR53:BX54"/>
    <mergeCell ref="BR51:BX52"/>
    <mergeCell ref="BR63:BX64"/>
    <mergeCell ref="BR59:BX60"/>
    <mergeCell ref="R28:R29"/>
    <mergeCell ref="U32:U33"/>
    <mergeCell ref="U28:U29"/>
    <mergeCell ref="R30:R31"/>
    <mergeCell ref="U30:U31"/>
    <mergeCell ref="R26:R27"/>
    <mergeCell ref="W38:W39"/>
    <mergeCell ref="R18:R19"/>
    <mergeCell ref="W16:X17"/>
    <mergeCell ref="W18:X19"/>
    <mergeCell ref="W26:W27"/>
    <mergeCell ref="W20:W21"/>
    <mergeCell ref="U18:U19"/>
    <mergeCell ref="X20:Y21"/>
    <mergeCell ref="W24:W25"/>
    <mergeCell ref="AW29:BA30"/>
    <mergeCell ref="BK15:BL16"/>
    <mergeCell ref="BK17:BL18"/>
    <mergeCell ref="BC17:BJ17"/>
    <mergeCell ref="BC18:BJ18"/>
    <mergeCell ref="BQ49:BX49"/>
    <mergeCell ref="BQ50:BX50"/>
    <mergeCell ref="BC49:BF49"/>
    <mergeCell ref="BG49:BH49"/>
    <mergeCell ref="BI49:BP49"/>
    <mergeCell ref="BV7:BX7"/>
    <mergeCell ref="AT3:CA3"/>
    <mergeCell ref="BV5:BX5"/>
    <mergeCell ref="BV6:BX6"/>
    <mergeCell ref="BR73:BV73"/>
    <mergeCell ref="BR74:BV74"/>
    <mergeCell ref="BC73:BI73"/>
    <mergeCell ref="BJ73:BO73"/>
    <mergeCell ref="BX75:BY76"/>
    <mergeCell ref="BK75:BO76"/>
    <mergeCell ref="BS75:BV76"/>
    <mergeCell ref="BD75:BI76"/>
    <mergeCell ref="BW75:BW76"/>
    <mergeCell ref="BP75:BQ76"/>
    <mergeCell ref="BR75:BR76"/>
    <mergeCell ref="BR57:BX58"/>
    <mergeCell ref="BR55:BX56"/>
    <mergeCell ref="BR61:BX62"/>
    <mergeCell ref="BC59:BF60"/>
    <mergeCell ref="BC57:BF58"/>
    <mergeCell ref="BG61:BH62"/>
    <mergeCell ref="BG59:BH60"/>
    <mergeCell ref="BC61:BF62"/>
    <mergeCell ref="BI59:BP60"/>
    <mergeCell ref="BI61:BP62"/>
    <mergeCell ref="BC51:BF52"/>
    <mergeCell ref="BC53:BF54"/>
    <mergeCell ref="BC55:BF56"/>
    <mergeCell ref="BG39:BH40"/>
    <mergeCell ref="BC39:BF40"/>
    <mergeCell ref="BC41:BF42"/>
    <mergeCell ref="BG41:BH42"/>
    <mergeCell ref="BC43:BF44"/>
    <mergeCell ref="BG43:BH44"/>
    <mergeCell ref="BG51:BH52"/>
    <mergeCell ref="BR37:BX38"/>
    <mergeCell ref="BR39:BX40"/>
    <mergeCell ref="BR41:BX42"/>
    <mergeCell ref="BI35:BP36"/>
    <mergeCell ref="BI37:BP38"/>
    <mergeCell ref="BM19:BR20"/>
    <mergeCell ref="BC65:BF66"/>
    <mergeCell ref="BS17:BX18"/>
    <mergeCell ref="BS19:BX20"/>
    <mergeCell ref="BK19:BL20"/>
    <mergeCell ref="BK21:BL22"/>
    <mergeCell ref="BM21:BR22"/>
    <mergeCell ref="BG63:BH64"/>
    <mergeCell ref="BG65:BH66"/>
    <mergeCell ref="BI41:BP42"/>
    <mergeCell ref="G32:J33"/>
    <mergeCell ref="G34:J35"/>
    <mergeCell ref="K32:M33"/>
    <mergeCell ref="BS21:BX22"/>
    <mergeCell ref="BR33:BX34"/>
    <mergeCell ref="BR35:BX36"/>
    <mergeCell ref="U26:U27"/>
    <mergeCell ref="U20:U21"/>
    <mergeCell ref="BG29:BH29"/>
    <mergeCell ref="BG31:BH32"/>
    <mergeCell ref="BG53:BH54"/>
    <mergeCell ref="BG55:BH56"/>
    <mergeCell ref="BG57:BH58"/>
    <mergeCell ref="BI51:BP52"/>
    <mergeCell ref="BI53:BP54"/>
    <mergeCell ref="BI55:BP56"/>
    <mergeCell ref="BI57:BP58"/>
    <mergeCell ref="AW63:BA64"/>
    <mergeCell ref="AW65:BA66"/>
    <mergeCell ref="AW49:BA50"/>
    <mergeCell ref="AW51:BA52"/>
    <mergeCell ref="AW53:BA54"/>
    <mergeCell ref="AW55:BA56"/>
    <mergeCell ref="AW57:BA58"/>
    <mergeCell ref="AW61:BA62"/>
    <mergeCell ref="AJ51:AJ53"/>
    <mergeCell ref="AM48:AQ50"/>
    <mergeCell ref="X36:Y37"/>
    <mergeCell ref="AW59:BA60"/>
    <mergeCell ref="AJ54:AJ56"/>
    <mergeCell ref="AM51:AQ53"/>
    <mergeCell ref="AW41:BA42"/>
    <mergeCell ref="AW35:BA36"/>
    <mergeCell ref="AW39:BA40"/>
    <mergeCell ref="AW43:BA44"/>
    <mergeCell ref="R40:R41"/>
    <mergeCell ref="U40:U41"/>
    <mergeCell ref="P38:P39"/>
    <mergeCell ref="O32:O41"/>
    <mergeCell ref="U38:U39"/>
    <mergeCell ref="U34:U35"/>
    <mergeCell ref="P36:P37"/>
    <mergeCell ref="P40:P41"/>
    <mergeCell ref="P32:P33"/>
    <mergeCell ref="P34:P35"/>
    <mergeCell ref="N32:N33"/>
    <mergeCell ref="N34:N35"/>
    <mergeCell ref="K34:M35"/>
    <mergeCell ref="W36:W37"/>
    <mergeCell ref="R36:R37"/>
    <mergeCell ref="R34:R35"/>
    <mergeCell ref="W32:W33"/>
    <mergeCell ref="X38:Y39"/>
    <mergeCell ref="O30:P30"/>
    <mergeCell ref="O31:P31"/>
    <mergeCell ref="U36:U37"/>
    <mergeCell ref="W34:W35"/>
    <mergeCell ref="X32:Y33"/>
    <mergeCell ref="J3:U3"/>
    <mergeCell ref="D32:F33"/>
    <mergeCell ref="AG78:AS78"/>
    <mergeCell ref="BI63:BP64"/>
    <mergeCell ref="BI65:BP66"/>
    <mergeCell ref="BC63:BF64"/>
    <mergeCell ref="AT78:CA78"/>
    <mergeCell ref="AN54:AN56"/>
    <mergeCell ref="AO54:AO56"/>
    <mergeCell ref="X34:Y35"/>
  </mergeCells>
  <conditionalFormatting sqref="P48:P49">
    <cfRule type="expression" priority="1" dxfId="0" stopIfTrue="1">
      <formula>$I$48&lt;18.9</formula>
    </cfRule>
  </conditionalFormatting>
  <dataValidations count="2">
    <dataValidation type="whole" operator="equal" allowBlank="1" showInputMessage="1" showErrorMessage="1" sqref="R16:R17">
      <formula1>500</formula1>
    </dataValidation>
    <dataValidation type="decimal" operator="equal" allowBlank="1" showInputMessage="1" showErrorMessage="1" sqref="R18:R19">
      <formula1>18.9</formula1>
    </dataValidation>
  </dataValidations>
  <printOptions/>
  <pageMargins left="0.5905511811023623" right="0.3937007874015748" top="0.7874015748031497" bottom="0" header="0.5118110236220472" footer="0.5118110236220472"/>
  <pageSetup orientation="portrait" paperSize="9" scale="90" r:id="rId2"/>
  <colBreaks count="1" manualBreakCount="1">
    <brk id="4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1"/>
  <sheetViews>
    <sheetView zoomScale="70" zoomScaleNormal="70" workbookViewId="0" topLeftCell="A1">
      <selection activeCell="B31" sqref="B31"/>
    </sheetView>
  </sheetViews>
  <sheetFormatPr defaultColWidth="8.796875" defaultRowHeight="14.25"/>
  <cols>
    <col min="1" max="16" width="8.59765625" style="0" customWidth="1"/>
    <col min="17" max="17" width="5.59765625" style="0" customWidth="1"/>
    <col min="18" max="18" width="8.59765625" style="0" customWidth="1"/>
    <col min="19" max="26" width="7.09765625" style="0" customWidth="1"/>
    <col min="27" max="27" width="4.59765625" style="0" customWidth="1"/>
    <col min="28" max="28" width="6.59765625" style="0" customWidth="1"/>
    <col min="29" max="29" width="4.59765625" style="0" customWidth="1"/>
    <col min="30" max="30" width="10.59765625" style="0" customWidth="1"/>
    <col min="31" max="32" width="14.59765625" style="0" customWidth="1"/>
    <col min="33" max="34" width="8.59765625" style="0" customWidth="1"/>
    <col min="35" max="35" width="5.59765625" style="0" customWidth="1"/>
    <col min="36" max="36" width="8.59765625" style="0" customWidth="1"/>
    <col min="37" max="37" width="4.59765625" style="0" customWidth="1"/>
    <col min="38" max="39" width="8.59765625" style="0" customWidth="1"/>
    <col min="40" max="40" width="6.59765625" style="0" customWidth="1"/>
    <col min="41" max="42" width="14.59765625" style="0" customWidth="1"/>
    <col min="43" max="43" width="5.59765625" style="0" customWidth="1"/>
    <col min="44" max="44" width="4.59765625" style="0" customWidth="1"/>
    <col min="45" max="46" width="8.59765625" style="0" customWidth="1"/>
    <col min="47" max="47" width="6.59765625" style="0" customWidth="1"/>
    <col min="48" max="49" width="14.59765625" style="0" customWidth="1"/>
    <col min="50" max="50" width="8.59765625" style="0" customWidth="1"/>
    <col min="51" max="51" width="5.59765625" style="0" customWidth="1"/>
    <col min="52" max="57" width="8.59765625" style="0" customWidth="1"/>
    <col min="58" max="58" width="4.59765625" style="0" customWidth="1"/>
    <col min="59" max="60" width="8.59765625" style="0" customWidth="1"/>
    <col min="61" max="61" width="6.59765625" style="0" customWidth="1"/>
    <col min="62" max="63" width="14.59765625" style="0" customWidth="1"/>
    <col min="64" max="66" width="9.59765625" style="0" customWidth="1"/>
    <col min="67" max="67" width="5.59765625" style="0" customWidth="1"/>
    <col min="68" max="69" width="8.59765625" style="0" customWidth="1"/>
    <col min="70" max="70" width="4.59765625" style="0" customWidth="1"/>
    <col min="71" max="72" width="8.59765625" style="0" customWidth="1"/>
    <col min="73" max="73" width="6.59765625" style="0" customWidth="1"/>
    <col min="74" max="75" width="14.59765625" style="0" customWidth="1"/>
    <col min="76" max="76" width="3.59765625" style="0" customWidth="1"/>
    <col min="77" max="77" width="4.59765625" style="0" customWidth="1"/>
    <col min="78" max="79" width="8.59765625" style="0" customWidth="1"/>
    <col min="80" max="80" width="6.59765625" style="0" customWidth="1"/>
    <col min="81" max="82" width="14.59765625" style="0" customWidth="1"/>
    <col min="83" max="83" width="1.59765625" style="0" customWidth="1"/>
    <col min="84" max="84" width="5.59765625" style="0" customWidth="1"/>
    <col min="85" max="86" width="8.59765625" style="0" customWidth="1"/>
    <col min="87" max="87" width="4.59765625" style="0" customWidth="1"/>
    <col min="88" max="89" width="8.59765625" style="0" customWidth="1"/>
    <col min="90" max="90" width="6.59765625" style="0" customWidth="1"/>
    <col min="91" max="92" width="14.59765625" style="0" customWidth="1"/>
    <col min="93" max="93" width="3.59765625" style="0" customWidth="1"/>
    <col min="94" max="94" width="4.59765625" style="0" customWidth="1"/>
    <col min="95" max="96" width="8.59765625" style="0" customWidth="1"/>
    <col min="97" max="97" width="6.59765625" style="0" customWidth="1"/>
    <col min="98" max="99" width="14.59765625" style="0" customWidth="1"/>
    <col min="100" max="100" width="1.59765625" style="0" customWidth="1"/>
    <col min="101" max="101" width="5.59765625" style="0" customWidth="1"/>
    <col min="102" max="103" width="8.59765625" style="0" customWidth="1"/>
    <col min="104" max="104" width="4.59765625" style="0" customWidth="1"/>
    <col min="105" max="106" width="8.59765625" style="0" customWidth="1"/>
    <col min="107" max="107" width="6.59765625" style="0" customWidth="1"/>
    <col min="108" max="109" width="14.59765625" style="0" customWidth="1"/>
    <col min="110" max="110" width="3.59765625" style="0" customWidth="1"/>
    <col min="111" max="111" width="4.59765625" style="0" customWidth="1"/>
    <col min="112" max="113" width="8.59765625" style="0" customWidth="1"/>
    <col min="114" max="114" width="6.59765625" style="0" customWidth="1"/>
    <col min="115" max="116" width="14.59765625" style="0" customWidth="1"/>
    <col min="117" max="117" width="1.59765625" style="0" customWidth="1"/>
    <col min="118" max="118" width="5.59765625" style="0" customWidth="1"/>
    <col min="119" max="120" width="8.59765625" style="0" customWidth="1"/>
    <col min="121" max="121" width="4.59765625" style="0" customWidth="1"/>
    <col min="122" max="123" width="8.59765625" style="0" customWidth="1"/>
    <col min="124" max="124" width="6.59765625" style="0" customWidth="1"/>
    <col min="125" max="126" width="14.59765625" style="0" customWidth="1"/>
    <col min="127" max="127" width="3.59765625" style="0" customWidth="1"/>
    <col min="128" max="128" width="4.59765625" style="0" customWidth="1"/>
    <col min="129" max="130" width="8.59765625" style="0" customWidth="1"/>
    <col min="131" max="131" width="6.59765625" style="0" customWidth="1"/>
    <col min="132" max="133" width="14.59765625" style="0" customWidth="1"/>
    <col min="134" max="134" width="1.59765625" style="0" customWidth="1"/>
  </cols>
  <sheetData>
    <row r="1" ht="19.5" customHeight="1" thickBot="1">
      <c r="R1" s="217" t="s">
        <v>308</v>
      </c>
    </row>
    <row r="2" spans="1:134" ht="11.2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59"/>
      <c r="R2" s="154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6"/>
      <c r="AI2" s="159"/>
      <c r="AJ2" s="154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6"/>
      <c r="AY2" s="159"/>
      <c r="AZ2" s="154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6"/>
      <c r="BO2" s="159"/>
      <c r="BP2" s="154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6"/>
      <c r="CF2" s="159"/>
      <c r="CG2" s="154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6"/>
      <c r="CW2" s="159"/>
      <c r="CX2" s="154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6"/>
      <c r="DN2" s="159"/>
      <c r="DO2" s="154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6"/>
    </row>
    <row r="3" spans="1:134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159"/>
      <c r="R3" s="157"/>
      <c r="S3" s="489" t="s">
        <v>262</v>
      </c>
      <c r="T3" s="489"/>
      <c r="U3" s="489"/>
      <c r="V3" s="483" t="s">
        <v>263</v>
      </c>
      <c r="W3" s="158"/>
      <c r="X3" s="158"/>
      <c r="Y3" s="158"/>
      <c r="Z3" s="158"/>
      <c r="AA3" s="158"/>
      <c r="AB3" s="483" t="s">
        <v>281</v>
      </c>
      <c r="AC3" s="483"/>
      <c r="AD3" s="158"/>
      <c r="AE3" s="158"/>
      <c r="AF3" s="158"/>
      <c r="AG3" s="158"/>
      <c r="AH3" s="159"/>
      <c r="AI3" s="159"/>
      <c r="AJ3" s="157"/>
      <c r="AK3" s="489" t="s">
        <v>273</v>
      </c>
      <c r="AL3" s="489"/>
      <c r="AM3" s="489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9"/>
      <c r="AY3" s="159"/>
      <c r="AZ3" s="157"/>
      <c r="BA3" s="489" t="s">
        <v>280</v>
      </c>
      <c r="BB3" s="489"/>
      <c r="BC3" s="489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9"/>
      <c r="BO3" s="159"/>
      <c r="BP3" s="157"/>
      <c r="BQ3" s="158"/>
      <c r="BR3" s="158"/>
      <c r="BS3" s="174"/>
      <c r="BT3" s="174"/>
      <c r="BU3" s="489" t="s">
        <v>283</v>
      </c>
      <c r="BV3" s="489"/>
      <c r="BW3" s="489"/>
      <c r="BX3" s="158"/>
      <c r="BY3" s="158"/>
      <c r="BZ3" s="158"/>
      <c r="CA3" s="158"/>
      <c r="CB3" s="158"/>
      <c r="CC3" s="158"/>
      <c r="CD3" s="158"/>
      <c r="CE3" s="159"/>
      <c r="CF3" s="159"/>
      <c r="CG3" s="157"/>
      <c r="CH3" s="158"/>
      <c r="CI3" s="158"/>
      <c r="CJ3" s="158"/>
      <c r="CK3" s="158"/>
      <c r="CL3" s="489" t="s">
        <v>288</v>
      </c>
      <c r="CM3" s="489"/>
      <c r="CN3" s="489"/>
      <c r="CO3" s="158"/>
      <c r="CP3" s="158"/>
      <c r="CQ3" s="158"/>
      <c r="CR3" s="491" t="s">
        <v>287</v>
      </c>
      <c r="CS3" s="492"/>
      <c r="CT3" s="492"/>
      <c r="CU3" s="158"/>
      <c r="CV3" s="159"/>
      <c r="CW3" s="159"/>
      <c r="CX3" s="157"/>
      <c r="CY3" s="158"/>
      <c r="CZ3" s="158"/>
      <c r="DA3" s="158"/>
      <c r="DB3" s="158"/>
      <c r="DC3" s="489" t="s">
        <v>289</v>
      </c>
      <c r="DD3" s="489"/>
      <c r="DE3" s="489"/>
      <c r="DF3" s="158"/>
      <c r="DG3" s="158"/>
      <c r="DH3" s="158"/>
      <c r="DI3" s="491" t="s">
        <v>290</v>
      </c>
      <c r="DJ3" s="492"/>
      <c r="DK3" s="492"/>
      <c r="DL3" s="158"/>
      <c r="DM3" s="159"/>
      <c r="DN3" s="159"/>
      <c r="DO3" s="157"/>
      <c r="DP3" s="158"/>
      <c r="DQ3" s="158"/>
      <c r="DR3" s="158"/>
      <c r="DS3" s="158"/>
      <c r="DT3" s="489" t="s">
        <v>294</v>
      </c>
      <c r="DU3" s="489"/>
      <c r="DV3" s="489"/>
      <c r="DW3" s="158"/>
      <c r="DX3" s="158"/>
      <c r="DY3" s="158"/>
      <c r="DZ3" s="491" t="s">
        <v>293</v>
      </c>
      <c r="EA3" s="492"/>
      <c r="EB3" s="492"/>
      <c r="EC3" s="158"/>
      <c r="ED3" s="159"/>
    </row>
    <row r="4" spans="1:134" ht="11.2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159"/>
      <c r="R4" s="157"/>
      <c r="S4" s="490"/>
      <c r="T4" s="489"/>
      <c r="U4" s="489"/>
      <c r="V4" s="483"/>
      <c r="W4" s="158"/>
      <c r="X4" s="158"/>
      <c r="Y4" s="158"/>
      <c r="Z4" s="158"/>
      <c r="AA4" s="158"/>
      <c r="AB4" s="483"/>
      <c r="AC4" s="483"/>
      <c r="AD4" s="158"/>
      <c r="AE4" s="158"/>
      <c r="AF4" s="158"/>
      <c r="AG4" s="158"/>
      <c r="AH4" s="159"/>
      <c r="AI4" s="159"/>
      <c r="AJ4" s="157"/>
      <c r="AK4" s="490"/>
      <c r="AL4" s="489"/>
      <c r="AM4" s="489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9"/>
      <c r="AY4" s="159"/>
      <c r="AZ4" s="157"/>
      <c r="BA4" s="490"/>
      <c r="BB4" s="489"/>
      <c r="BC4" s="489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9"/>
      <c r="BO4" s="159"/>
      <c r="BP4" s="157"/>
      <c r="BQ4" s="158"/>
      <c r="BR4" s="158"/>
      <c r="BS4" s="175"/>
      <c r="BT4" s="174"/>
      <c r="BU4" s="490"/>
      <c r="BV4" s="489"/>
      <c r="BW4" s="489"/>
      <c r="BX4" s="158"/>
      <c r="BY4" s="158"/>
      <c r="BZ4" s="158"/>
      <c r="CA4" s="158"/>
      <c r="CB4" s="158"/>
      <c r="CC4" s="158"/>
      <c r="CD4" s="158"/>
      <c r="CE4" s="159"/>
      <c r="CF4" s="159"/>
      <c r="CG4" s="157"/>
      <c r="CH4" s="158"/>
      <c r="CI4" s="158"/>
      <c r="CJ4" s="158"/>
      <c r="CK4" s="158"/>
      <c r="CL4" s="490"/>
      <c r="CM4" s="489"/>
      <c r="CN4" s="489"/>
      <c r="CO4" s="158"/>
      <c r="CP4" s="158"/>
      <c r="CQ4" s="158"/>
      <c r="CR4" s="492"/>
      <c r="CS4" s="492"/>
      <c r="CT4" s="492"/>
      <c r="CU4" s="158"/>
      <c r="CV4" s="159"/>
      <c r="CW4" s="159"/>
      <c r="CX4" s="157"/>
      <c r="CY4" s="158"/>
      <c r="CZ4" s="158"/>
      <c r="DA4" s="158"/>
      <c r="DB4" s="158"/>
      <c r="DC4" s="490"/>
      <c r="DD4" s="489"/>
      <c r="DE4" s="489"/>
      <c r="DF4" s="158"/>
      <c r="DG4" s="158"/>
      <c r="DH4" s="158"/>
      <c r="DI4" s="492"/>
      <c r="DJ4" s="492"/>
      <c r="DK4" s="492"/>
      <c r="DL4" s="158"/>
      <c r="DM4" s="159"/>
      <c r="DN4" s="159"/>
      <c r="DO4" s="157"/>
      <c r="DP4" s="158"/>
      <c r="DQ4" s="158"/>
      <c r="DR4" s="158"/>
      <c r="DS4" s="158"/>
      <c r="DT4" s="490"/>
      <c r="DU4" s="489"/>
      <c r="DV4" s="489"/>
      <c r="DW4" s="158"/>
      <c r="DX4" s="158"/>
      <c r="DY4" s="158"/>
      <c r="DZ4" s="492"/>
      <c r="EA4" s="492"/>
      <c r="EB4" s="492"/>
      <c r="EC4" s="158"/>
      <c r="ED4" s="159"/>
    </row>
    <row r="5" spans="1:134" ht="11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59"/>
      <c r="R5" s="165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7"/>
      <c r="AI5" s="167"/>
      <c r="AJ5" s="157"/>
      <c r="AK5" s="158"/>
      <c r="AL5" s="489" t="s">
        <v>274</v>
      </c>
      <c r="AM5" s="489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9"/>
      <c r="AY5" s="159"/>
      <c r="AZ5" s="157"/>
      <c r="BA5" s="511" t="s">
        <v>295</v>
      </c>
      <c r="BB5" s="244"/>
      <c r="BC5" s="244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9"/>
      <c r="BO5" s="159"/>
      <c r="BP5" s="157"/>
      <c r="BQ5" s="171"/>
      <c r="BR5" s="171"/>
      <c r="BS5" s="164"/>
      <c r="BT5" s="164"/>
      <c r="BU5" s="164"/>
      <c r="BV5" s="246" t="s">
        <v>284</v>
      </c>
      <c r="BW5" s="246"/>
      <c r="BX5" s="158"/>
      <c r="BY5" s="158"/>
      <c r="BZ5" s="158"/>
      <c r="CA5" s="489" t="s">
        <v>286</v>
      </c>
      <c r="CB5" s="490"/>
      <c r="CC5" s="490"/>
      <c r="CD5" s="158"/>
      <c r="CE5" s="159"/>
      <c r="CF5" s="159"/>
      <c r="CG5" s="157"/>
      <c r="CH5" s="158"/>
      <c r="CI5" s="158"/>
      <c r="CJ5" s="158"/>
      <c r="CK5" s="158"/>
      <c r="CL5" s="164"/>
      <c r="CM5" s="246" t="s">
        <v>284</v>
      </c>
      <c r="CN5" s="246"/>
      <c r="CO5" s="158"/>
      <c r="CP5" s="158"/>
      <c r="CQ5" s="158"/>
      <c r="CR5" s="158"/>
      <c r="CS5" s="158"/>
      <c r="CT5" s="158"/>
      <c r="CU5" s="158"/>
      <c r="CV5" s="159"/>
      <c r="CW5" s="159"/>
      <c r="CX5" s="157"/>
      <c r="CY5" s="158"/>
      <c r="CZ5" s="158"/>
      <c r="DA5" s="158"/>
      <c r="DB5" s="158"/>
      <c r="DC5" s="164"/>
      <c r="DD5" s="246" t="s">
        <v>284</v>
      </c>
      <c r="DE5" s="246"/>
      <c r="DF5" s="158"/>
      <c r="DG5" s="158"/>
      <c r="DH5" s="158"/>
      <c r="DI5" s="158"/>
      <c r="DJ5" s="158"/>
      <c r="DK5" s="158"/>
      <c r="DL5" s="158"/>
      <c r="DM5" s="159"/>
      <c r="DN5" s="159"/>
      <c r="DO5" s="157"/>
      <c r="DP5" s="158"/>
      <c r="DQ5" s="158"/>
      <c r="DR5" s="158"/>
      <c r="DS5" s="158"/>
      <c r="DT5" s="164"/>
      <c r="DU5" s="246" t="s">
        <v>284</v>
      </c>
      <c r="DV5" s="246"/>
      <c r="DW5" s="158"/>
      <c r="DX5" s="158"/>
      <c r="DY5" s="158"/>
      <c r="DZ5" s="158"/>
      <c r="EA5" s="158"/>
      <c r="EB5" s="158"/>
      <c r="EC5" s="158"/>
      <c r="ED5" s="159"/>
    </row>
    <row r="6" spans="1:134" ht="11.2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159"/>
      <c r="R6" s="176"/>
      <c r="S6" s="177"/>
      <c r="T6" s="177"/>
      <c r="U6" s="177"/>
      <c r="V6" s="177"/>
      <c r="W6" s="177"/>
      <c r="X6" s="177"/>
      <c r="Y6" s="177"/>
      <c r="Z6" s="177"/>
      <c r="AA6" s="484" t="s">
        <v>7</v>
      </c>
      <c r="AB6" s="493"/>
      <c r="AC6" s="493"/>
      <c r="AD6" s="494"/>
      <c r="AE6" s="487" t="s">
        <v>269</v>
      </c>
      <c r="AF6" s="495"/>
      <c r="AG6" s="166"/>
      <c r="AH6" s="167"/>
      <c r="AI6" s="167"/>
      <c r="AJ6" s="157"/>
      <c r="AK6" s="158"/>
      <c r="AL6" s="489"/>
      <c r="AM6" s="489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59"/>
      <c r="AZ6" s="157"/>
      <c r="BA6" s="244"/>
      <c r="BB6" s="244"/>
      <c r="BC6" s="244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9"/>
      <c r="BO6" s="159"/>
      <c r="BP6" s="157"/>
      <c r="BQ6" s="171"/>
      <c r="BR6" s="171"/>
      <c r="BS6" s="164"/>
      <c r="BT6" s="164"/>
      <c r="BU6" s="164"/>
      <c r="BV6" s="246"/>
      <c r="BW6" s="246"/>
      <c r="BX6" s="158"/>
      <c r="CA6" s="490"/>
      <c r="CB6" s="490"/>
      <c r="CC6" s="490"/>
      <c r="CE6" s="159"/>
      <c r="CF6" s="159"/>
      <c r="CG6" s="157"/>
      <c r="CH6" s="158"/>
      <c r="CI6" s="158"/>
      <c r="CJ6" s="158"/>
      <c r="CK6" s="158"/>
      <c r="CL6" s="164"/>
      <c r="CM6" s="246"/>
      <c r="CN6" s="246"/>
      <c r="CO6" s="158"/>
      <c r="CS6" s="483" t="s">
        <v>281</v>
      </c>
      <c r="CT6" s="483"/>
      <c r="CV6" s="159"/>
      <c r="CW6" s="159"/>
      <c r="CX6" s="157"/>
      <c r="CY6" s="158"/>
      <c r="CZ6" s="158"/>
      <c r="DA6" s="158"/>
      <c r="DB6" s="158"/>
      <c r="DC6" s="164"/>
      <c r="DD6" s="246"/>
      <c r="DE6" s="246"/>
      <c r="DF6" s="158"/>
      <c r="DJ6" s="163"/>
      <c r="DK6" s="163"/>
      <c r="DM6" s="159"/>
      <c r="DN6" s="159"/>
      <c r="DO6" s="157"/>
      <c r="DP6" s="158"/>
      <c r="DQ6" s="158"/>
      <c r="DR6" s="158"/>
      <c r="DS6" s="158"/>
      <c r="DT6" s="164"/>
      <c r="DU6" s="246"/>
      <c r="DV6" s="246"/>
      <c r="DW6" s="158"/>
      <c r="EA6" s="163"/>
      <c r="EB6" s="163"/>
      <c r="ED6" s="159"/>
    </row>
    <row r="7" spans="1:134" ht="11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  <c r="Q7" s="159"/>
      <c r="R7" s="179"/>
      <c r="S7" s="180" t="s">
        <v>264</v>
      </c>
      <c r="T7" s="180"/>
      <c r="U7" s="180"/>
      <c r="V7" s="180"/>
      <c r="W7" s="180"/>
      <c r="X7" s="180"/>
      <c r="Y7" s="180"/>
      <c r="Z7" s="180"/>
      <c r="AA7" s="178" t="s">
        <v>193</v>
      </c>
      <c r="AB7" s="484" t="s">
        <v>267</v>
      </c>
      <c r="AC7" s="488"/>
      <c r="AD7" s="178" t="s">
        <v>268</v>
      </c>
      <c r="AE7" s="181" t="s">
        <v>270</v>
      </c>
      <c r="AF7" s="182" t="s">
        <v>271</v>
      </c>
      <c r="AG7" s="166"/>
      <c r="AH7" s="167"/>
      <c r="AI7" s="167"/>
      <c r="AJ7" s="157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9"/>
      <c r="AY7" s="159"/>
      <c r="AZ7" s="157"/>
      <c r="BA7" s="163"/>
      <c r="BB7" s="163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9"/>
      <c r="BO7" s="159"/>
      <c r="BP7" s="157"/>
      <c r="BQ7" s="158"/>
      <c r="BR7" s="158"/>
      <c r="BS7" s="158"/>
      <c r="BT7" s="158"/>
      <c r="BU7" s="158"/>
      <c r="BV7" s="158"/>
      <c r="BW7" s="158"/>
      <c r="BX7" s="158"/>
      <c r="CE7" s="159"/>
      <c r="CF7" s="159"/>
      <c r="CG7" s="157"/>
      <c r="CH7" s="158"/>
      <c r="CI7" s="158"/>
      <c r="CJ7" s="158"/>
      <c r="CK7" s="158"/>
      <c r="CL7" s="158"/>
      <c r="CM7" s="158"/>
      <c r="CN7" s="158"/>
      <c r="CO7" s="158"/>
      <c r="CS7" s="483"/>
      <c r="CT7" s="483"/>
      <c r="CV7" s="159"/>
      <c r="CW7" s="159"/>
      <c r="CX7" s="157"/>
      <c r="CY7" s="158"/>
      <c r="CZ7" s="158"/>
      <c r="DA7" s="158"/>
      <c r="DB7" s="158"/>
      <c r="DC7" s="158"/>
      <c r="DD7" s="158"/>
      <c r="DE7" s="158"/>
      <c r="DF7" s="158"/>
      <c r="DJ7" s="483" t="s">
        <v>281</v>
      </c>
      <c r="DK7" s="246"/>
      <c r="DM7" s="159"/>
      <c r="DN7" s="159"/>
      <c r="DO7" s="157"/>
      <c r="DP7" s="158"/>
      <c r="DQ7" s="158"/>
      <c r="DR7" s="158"/>
      <c r="DS7" s="158"/>
      <c r="DT7" s="158"/>
      <c r="DU7" s="158"/>
      <c r="DV7" s="158"/>
      <c r="DW7" s="158"/>
      <c r="ED7" s="159"/>
    </row>
    <row r="8" spans="1:134" ht="11.25" customHeight="1">
      <c r="A8" s="157"/>
      <c r="B8" s="158"/>
      <c r="C8" s="158"/>
      <c r="D8" s="158"/>
      <c r="E8" s="158"/>
      <c r="F8" s="498" t="s">
        <v>260</v>
      </c>
      <c r="G8" s="498"/>
      <c r="H8" s="498"/>
      <c r="I8" s="498"/>
      <c r="J8" s="498"/>
      <c r="K8" s="498"/>
      <c r="L8" s="158"/>
      <c r="M8" s="158"/>
      <c r="N8" s="158"/>
      <c r="O8" s="158"/>
      <c r="P8" s="159"/>
      <c r="Q8" s="159"/>
      <c r="R8" s="179"/>
      <c r="S8" s="180"/>
      <c r="T8" s="180"/>
      <c r="U8" s="180"/>
      <c r="V8" s="180"/>
      <c r="W8" s="180"/>
      <c r="X8" s="180"/>
      <c r="Y8" s="180"/>
      <c r="Z8" s="180"/>
      <c r="AA8" s="196">
        <v>1</v>
      </c>
      <c r="AB8" s="508">
        <v>200</v>
      </c>
      <c r="AC8" s="509"/>
      <c r="AD8" s="200">
        <v>150</v>
      </c>
      <c r="AE8" s="197">
        <f>'数値基準'!E6</f>
        <v>0.021</v>
      </c>
      <c r="AF8" s="194">
        <v>0.016</v>
      </c>
      <c r="AG8" s="166"/>
      <c r="AH8" s="167"/>
      <c r="AI8" s="167"/>
      <c r="AJ8" s="157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9"/>
      <c r="AY8" s="159"/>
      <c r="AZ8" s="157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9"/>
      <c r="BO8" s="159"/>
      <c r="BP8" s="157"/>
      <c r="BQ8" s="158"/>
      <c r="BR8" s="158"/>
      <c r="BS8" s="158"/>
      <c r="BT8" s="158"/>
      <c r="BU8" s="158"/>
      <c r="BV8" s="158"/>
      <c r="BW8" s="158"/>
      <c r="BX8" s="158"/>
      <c r="CE8" s="159"/>
      <c r="CF8" s="159"/>
      <c r="CG8" s="157"/>
      <c r="CH8" s="158"/>
      <c r="CI8" s="158"/>
      <c r="CJ8" s="158"/>
      <c r="CK8" s="158"/>
      <c r="CL8" s="158"/>
      <c r="CM8" s="158"/>
      <c r="CN8" s="158"/>
      <c r="CO8" s="158"/>
      <c r="CV8" s="159"/>
      <c r="CW8" s="159"/>
      <c r="CX8" s="157"/>
      <c r="CY8" s="158"/>
      <c r="CZ8" s="158"/>
      <c r="DA8" s="158"/>
      <c r="DB8" s="158"/>
      <c r="DC8" s="158"/>
      <c r="DD8" s="158"/>
      <c r="DE8" s="158"/>
      <c r="DF8" s="158"/>
      <c r="DJ8" s="246"/>
      <c r="DK8" s="246"/>
      <c r="DM8" s="159"/>
      <c r="DN8" s="159"/>
      <c r="DO8" s="157"/>
      <c r="DP8" s="158"/>
      <c r="DQ8" s="158"/>
      <c r="DR8" s="158"/>
      <c r="DS8" s="158"/>
      <c r="DT8" s="158"/>
      <c r="DU8" s="158"/>
      <c r="DV8" s="158"/>
      <c r="DW8" s="158"/>
      <c r="ED8" s="159"/>
    </row>
    <row r="9" spans="1:134" ht="11.25" customHeight="1">
      <c r="A9" s="157"/>
      <c r="B9" s="158"/>
      <c r="C9" s="158"/>
      <c r="D9" s="158"/>
      <c r="E9" s="158"/>
      <c r="F9" s="498"/>
      <c r="G9" s="498"/>
      <c r="H9" s="498"/>
      <c r="I9" s="498"/>
      <c r="J9" s="498"/>
      <c r="K9" s="498"/>
      <c r="L9" s="158"/>
      <c r="M9" s="158"/>
      <c r="N9" s="158"/>
      <c r="O9" s="158"/>
      <c r="P9" s="159"/>
      <c r="Q9" s="159"/>
      <c r="R9" s="179"/>
      <c r="S9" s="180"/>
      <c r="T9" s="180"/>
      <c r="U9" s="180"/>
      <c r="V9" s="180"/>
      <c r="W9" s="180"/>
      <c r="X9" s="180"/>
      <c r="Y9" s="180"/>
      <c r="Z9" s="180"/>
      <c r="AA9" s="182">
        <v>2</v>
      </c>
      <c r="AB9" s="496">
        <v>300</v>
      </c>
      <c r="AC9" s="497"/>
      <c r="AD9" s="198">
        <v>250</v>
      </c>
      <c r="AE9" s="183">
        <f>'数値基準'!E7</f>
        <v>0.021</v>
      </c>
      <c r="AF9" s="184">
        <v>0.024</v>
      </c>
      <c r="AG9" s="166"/>
      <c r="AH9" s="167"/>
      <c r="AI9" s="167"/>
      <c r="AJ9" s="157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9"/>
      <c r="AY9" s="159"/>
      <c r="AZ9" s="157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9"/>
      <c r="BO9" s="159"/>
      <c r="BP9" s="157"/>
      <c r="BQ9" s="158"/>
      <c r="BR9" s="158"/>
      <c r="BS9" s="158"/>
      <c r="BT9" s="158"/>
      <c r="BU9" s="158"/>
      <c r="BV9" s="158"/>
      <c r="BW9" s="158"/>
      <c r="BX9" s="158"/>
      <c r="CB9" s="483" t="s">
        <v>281</v>
      </c>
      <c r="CC9" s="483"/>
      <c r="CE9" s="159"/>
      <c r="CF9" s="159"/>
      <c r="CG9" s="157"/>
      <c r="CH9" s="158"/>
      <c r="CI9" s="158"/>
      <c r="CJ9" s="158"/>
      <c r="CK9" s="158"/>
      <c r="CL9" s="158"/>
      <c r="CM9" s="158"/>
      <c r="CN9" s="158"/>
      <c r="CO9" s="158"/>
      <c r="CP9" s="484" t="s">
        <v>7</v>
      </c>
      <c r="CQ9" s="485"/>
      <c r="CR9" s="485"/>
      <c r="CS9" s="486"/>
      <c r="CT9" s="487" t="s">
        <v>292</v>
      </c>
      <c r="CU9" s="488"/>
      <c r="CV9" s="159"/>
      <c r="CW9" s="159"/>
      <c r="CX9" s="157"/>
      <c r="CY9" s="158"/>
      <c r="CZ9" s="158"/>
      <c r="DA9" s="158"/>
      <c r="DB9" s="158"/>
      <c r="DC9" s="158"/>
      <c r="DD9" s="158"/>
      <c r="DE9" s="158"/>
      <c r="DF9" s="158"/>
      <c r="DM9" s="159"/>
      <c r="DN9" s="159"/>
      <c r="DO9" s="157"/>
      <c r="DP9" s="158"/>
      <c r="DQ9" s="158"/>
      <c r="DR9" s="158"/>
      <c r="DS9" s="158"/>
      <c r="DT9" s="158"/>
      <c r="DU9" s="158"/>
      <c r="DV9" s="158"/>
      <c r="DW9" s="158"/>
      <c r="EA9" s="483" t="s">
        <v>281</v>
      </c>
      <c r="EB9" s="246"/>
      <c r="ED9" s="159"/>
    </row>
    <row r="10" spans="1:134" ht="11.25" customHeight="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79"/>
      <c r="S10" s="180"/>
      <c r="T10" s="180"/>
      <c r="U10" s="180"/>
      <c r="V10" s="180"/>
      <c r="W10" s="180"/>
      <c r="X10" s="180"/>
      <c r="Y10" s="180"/>
      <c r="Z10" s="180"/>
      <c r="AA10" s="182">
        <v>3</v>
      </c>
      <c r="AB10" s="496">
        <v>400</v>
      </c>
      <c r="AC10" s="497"/>
      <c r="AD10" s="198">
        <v>350</v>
      </c>
      <c r="AE10" s="183">
        <f>'数値基準'!E8</f>
        <v>0.021</v>
      </c>
      <c r="AF10" s="184">
        <v>0.032</v>
      </c>
      <c r="AG10" s="166"/>
      <c r="AH10" s="167"/>
      <c r="AI10" s="167"/>
      <c r="AJ10" s="157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9"/>
      <c r="AY10" s="159"/>
      <c r="AZ10" s="157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9"/>
      <c r="BO10" s="159"/>
      <c r="BP10" s="157"/>
      <c r="BQ10" s="158"/>
      <c r="BR10" s="158"/>
      <c r="BS10" s="158"/>
      <c r="BT10" s="158"/>
      <c r="BU10" s="158"/>
      <c r="BV10" s="158"/>
      <c r="BW10" s="158"/>
      <c r="BX10" s="158"/>
      <c r="CB10" s="483"/>
      <c r="CC10" s="483"/>
      <c r="CE10" s="159"/>
      <c r="CF10" s="159"/>
      <c r="CG10" s="157"/>
      <c r="CH10" s="158"/>
      <c r="CI10" s="158"/>
      <c r="CJ10" s="158"/>
      <c r="CK10" s="158"/>
      <c r="CL10" s="158"/>
      <c r="CM10" s="158"/>
      <c r="CN10" s="158"/>
      <c r="CO10" s="158"/>
      <c r="CP10" s="178" t="s">
        <v>193</v>
      </c>
      <c r="CQ10" s="178" t="s">
        <v>276</v>
      </c>
      <c r="CR10" s="178" t="s">
        <v>277</v>
      </c>
      <c r="CS10" s="186" t="s">
        <v>278</v>
      </c>
      <c r="CT10" s="181" t="s">
        <v>270</v>
      </c>
      <c r="CU10" s="182" t="s">
        <v>285</v>
      </c>
      <c r="CV10" s="159"/>
      <c r="CW10" s="159"/>
      <c r="CX10" s="157"/>
      <c r="CY10" s="158"/>
      <c r="CZ10" s="158"/>
      <c r="DA10" s="158"/>
      <c r="DB10" s="158"/>
      <c r="DC10" s="158"/>
      <c r="DD10" s="158"/>
      <c r="DE10" s="158"/>
      <c r="DF10" s="158"/>
      <c r="DG10" s="484" t="s">
        <v>7</v>
      </c>
      <c r="DH10" s="485"/>
      <c r="DI10" s="485"/>
      <c r="DJ10" s="486"/>
      <c r="DK10" s="487" t="s">
        <v>292</v>
      </c>
      <c r="DL10" s="488"/>
      <c r="DM10" s="159"/>
      <c r="DN10" s="159"/>
      <c r="DO10" s="157"/>
      <c r="DP10" s="158"/>
      <c r="DQ10" s="158"/>
      <c r="DR10" s="158"/>
      <c r="DS10" s="158"/>
      <c r="DT10" s="158"/>
      <c r="DU10" s="158"/>
      <c r="DV10" s="158"/>
      <c r="DW10" s="158"/>
      <c r="EA10" s="246"/>
      <c r="EB10" s="246"/>
      <c r="ED10" s="159"/>
    </row>
    <row r="11" spans="1:134" ht="11.25" customHeight="1" thickBot="1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  <c r="Q11" s="159"/>
      <c r="R11" s="179"/>
      <c r="S11" s="180"/>
      <c r="T11" s="180"/>
      <c r="U11" s="180"/>
      <c r="V11" s="180"/>
      <c r="W11" s="180"/>
      <c r="X11" s="180"/>
      <c r="Y11" s="180"/>
      <c r="Z11" s="180"/>
      <c r="AA11" s="182">
        <v>4</v>
      </c>
      <c r="AB11" s="496">
        <v>500</v>
      </c>
      <c r="AC11" s="497"/>
      <c r="AD11" s="198">
        <v>450</v>
      </c>
      <c r="AE11" s="183">
        <f>'数値基準'!E9</f>
        <v>0.021</v>
      </c>
      <c r="AF11" s="184">
        <v>0.04</v>
      </c>
      <c r="AG11" s="166"/>
      <c r="AH11" s="167"/>
      <c r="AI11" s="167"/>
      <c r="AJ11" s="157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9"/>
      <c r="AY11" s="159"/>
      <c r="AZ11" s="157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9"/>
      <c r="BO11" s="159"/>
      <c r="BP11" s="157"/>
      <c r="BQ11" s="158"/>
      <c r="BR11" s="158"/>
      <c r="BS11" s="158"/>
      <c r="BT11" s="158"/>
      <c r="BU11" s="158"/>
      <c r="BV11" s="158"/>
      <c r="BW11" s="158"/>
      <c r="BX11" s="158"/>
      <c r="CE11" s="159"/>
      <c r="CF11" s="159"/>
      <c r="CG11" s="157"/>
      <c r="CH11" s="158"/>
      <c r="CI11" s="158"/>
      <c r="CJ11" s="158"/>
      <c r="CK11" s="158"/>
      <c r="CL11" s="158"/>
      <c r="CM11" s="158"/>
      <c r="CN11" s="158"/>
      <c r="CO11" s="158"/>
      <c r="CP11" s="210">
        <v>343</v>
      </c>
      <c r="CQ11" s="208">
        <v>800</v>
      </c>
      <c r="CR11" s="208">
        <v>2000</v>
      </c>
      <c r="CS11" s="207">
        <v>900</v>
      </c>
      <c r="CT11" s="209">
        <f>'数値基準'!E141</f>
        <v>1.727</v>
      </c>
      <c r="CU11" s="211">
        <v>1.062</v>
      </c>
      <c r="CV11" s="159"/>
      <c r="CW11" s="159"/>
      <c r="CX11" s="157"/>
      <c r="CY11" s="158"/>
      <c r="CZ11" s="158"/>
      <c r="DA11" s="158"/>
      <c r="DB11" s="158"/>
      <c r="DC11" s="158"/>
      <c r="DD11" s="158"/>
      <c r="DE11" s="158"/>
      <c r="DF11" s="158"/>
      <c r="DG11" s="178" t="s">
        <v>193</v>
      </c>
      <c r="DH11" s="178" t="s">
        <v>276</v>
      </c>
      <c r="DI11" s="178" t="s">
        <v>291</v>
      </c>
      <c r="DJ11" s="186" t="s">
        <v>278</v>
      </c>
      <c r="DK11" s="181" t="s">
        <v>270</v>
      </c>
      <c r="DL11" s="182" t="s">
        <v>285</v>
      </c>
      <c r="DM11" s="159"/>
      <c r="DN11" s="159"/>
      <c r="DO11" s="157"/>
      <c r="DP11" s="158"/>
      <c r="DQ11" s="158"/>
      <c r="DR11" s="158"/>
      <c r="DS11" s="158"/>
      <c r="DT11" s="158"/>
      <c r="DU11" s="158"/>
      <c r="DV11" s="158"/>
      <c r="DW11" s="158"/>
      <c r="ED11" s="159"/>
    </row>
    <row r="12" spans="1:134" ht="11.25" customHeight="1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  <c r="Q12" s="159"/>
      <c r="R12" s="179"/>
      <c r="S12" s="180"/>
      <c r="T12" s="180"/>
      <c r="U12" s="180"/>
      <c r="V12" s="180"/>
      <c r="W12" s="180"/>
      <c r="X12" s="180"/>
      <c r="Y12" s="180"/>
      <c r="Z12" s="180"/>
      <c r="AA12" s="182">
        <v>5</v>
      </c>
      <c r="AB12" s="496">
        <v>600</v>
      </c>
      <c r="AC12" s="497"/>
      <c r="AD12" s="198">
        <v>550</v>
      </c>
      <c r="AE12" s="183">
        <f>'数値基準'!E10</f>
        <v>0.021</v>
      </c>
      <c r="AF12" s="184">
        <v>0.048</v>
      </c>
      <c r="AG12" s="166"/>
      <c r="AH12" s="167"/>
      <c r="AI12" s="167"/>
      <c r="AJ12" s="157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9"/>
      <c r="AY12" s="159"/>
      <c r="AZ12" s="157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9"/>
      <c r="BO12" s="159"/>
      <c r="BP12" s="157"/>
      <c r="BQ12" s="158"/>
      <c r="BR12" s="158"/>
      <c r="BS12" s="158"/>
      <c r="BT12" s="158"/>
      <c r="BU12" s="158"/>
      <c r="BV12" s="158"/>
      <c r="BW12" s="158"/>
      <c r="BX12" s="158"/>
      <c r="BY12" s="484" t="s">
        <v>7</v>
      </c>
      <c r="BZ12" s="493"/>
      <c r="CA12" s="493"/>
      <c r="CB12" s="494"/>
      <c r="CC12" s="487" t="s">
        <v>292</v>
      </c>
      <c r="CD12" s="495"/>
      <c r="CE12" s="159"/>
      <c r="CF12" s="159"/>
      <c r="CG12" s="157"/>
      <c r="CH12" s="158"/>
      <c r="CI12" s="158"/>
      <c r="CJ12" s="158"/>
      <c r="CK12" s="158"/>
      <c r="CL12" s="158"/>
      <c r="CM12" s="158"/>
      <c r="CN12" s="158"/>
      <c r="CO12" s="158"/>
      <c r="CP12" s="196">
        <v>344</v>
      </c>
      <c r="CQ12" s="206">
        <v>900</v>
      </c>
      <c r="CR12" s="206">
        <v>1200</v>
      </c>
      <c r="CS12" s="200">
        <v>600</v>
      </c>
      <c r="CT12" s="197">
        <f>'数値基準'!E142</f>
        <v>1.064</v>
      </c>
      <c r="CU12" s="194">
        <v>0.451</v>
      </c>
      <c r="CV12" s="159"/>
      <c r="CW12" s="159"/>
      <c r="CX12" s="157"/>
      <c r="CY12" s="158"/>
      <c r="CZ12" s="158"/>
      <c r="DA12" s="158"/>
      <c r="DB12" s="158"/>
      <c r="DC12" s="158"/>
      <c r="DD12" s="158"/>
      <c r="DE12" s="158"/>
      <c r="DF12" s="158"/>
      <c r="DG12" s="196">
        <v>387</v>
      </c>
      <c r="DH12" s="206">
        <v>600</v>
      </c>
      <c r="DI12" s="206">
        <v>500</v>
      </c>
      <c r="DJ12" s="200">
        <v>300</v>
      </c>
      <c r="DK12" s="197">
        <f>'数値基準'!E185</f>
        <v>0.322</v>
      </c>
      <c r="DL12" s="194">
        <v>0.044</v>
      </c>
      <c r="DM12" s="159"/>
      <c r="DN12" s="159"/>
      <c r="DO12" s="157"/>
      <c r="DP12" s="158"/>
      <c r="DQ12" s="158"/>
      <c r="DR12" s="158"/>
      <c r="DS12" s="158"/>
      <c r="DT12" s="158"/>
      <c r="DU12" s="158"/>
      <c r="DV12" s="158"/>
      <c r="DW12" s="158"/>
      <c r="DX12" s="484" t="s">
        <v>7</v>
      </c>
      <c r="DY12" s="485"/>
      <c r="DZ12" s="485"/>
      <c r="EA12" s="486"/>
      <c r="EB12" s="487" t="s">
        <v>292</v>
      </c>
      <c r="EC12" s="488"/>
      <c r="ED12" s="159"/>
    </row>
    <row r="13" spans="1:134" ht="11.25" customHeight="1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9"/>
      <c r="Q13" s="159"/>
      <c r="R13" s="179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66"/>
      <c r="AH13" s="167"/>
      <c r="AI13" s="167"/>
      <c r="AJ13" s="157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9"/>
      <c r="AY13" s="159"/>
      <c r="AZ13" s="157"/>
      <c r="BA13" s="158"/>
      <c r="BB13" s="158"/>
      <c r="BC13" s="158"/>
      <c r="BD13" s="158"/>
      <c r="BE13" s="158"/>
      <c r="BF13" s="158"/>
      <c r="BG13" s="158"/>
      <c r="BH13" s="483" t="s">
        <v>281</v>
      </c>
      <c r="BI13" s="483"/>
      <c r="BJ13" s="158"/>
      <c r="BK13" s="158"/>
      <c r="BL13" s="158"/>
      <c r="BM13" s="158"/>
      <c r="BN13" s="159"/>
      <c r="BO13" s="159"/>
      <c r="BP13" s="157"/>
      <c r="BQ13" s="158"/>
      <c r="BR13" s="158"/>
      <c r="BS13" s="158"/>
      <c r="BT13" s="158"/>
      <c r="BU13" s="158"/>
      <c r="BV13" s="158"/>
      <c r="BW13" s="158"/>
      <c r="BX13" s="158"/>
      <c r="BY13" s="178" t="s">
        <v>193</v>
      </c>
      <c r="BZ13" s="178" t="s">
        <v>276</v>
      </c>
      <c r="CA13" s="178" t="s">
        <v>277</v>
      </c>
      <c r="CB13" s="186" t="s">
        <v>278</v>
      </c>
      <c r="CC13" s="181" t="s">
        <v>270</v>
      </c>
      <c r="CD13" s="182" t="s">
        <v>285</v>
      </c>
      <c r="CE13" s="159"/>
      <c r="CF13" s="159"/>
      <c r="CG13" s="157"/>
      <c r="CH13" s="158"/>
      <c r="CI13" s="158"/>
      <c r="CJ13" s="158"/>
      <c r="CK13" s="158"/>
      <c r="CL13" s="158"/>
      <c r="CM13" s="158"/>
      <c r="CN13" s="158"/>
      <c r="CO13" s="158"/>
      <c r="CP13" s="182">
        <v>345</v>
      </c>
      <c r="CQ13" s="205">
        <v>900</v>
      </c>
      <c r="CR13" s="205">
        <v>1400</v>
      </c>
      <c r="CS13" s="198">
        <v>600</v>
      </c>
      <c r="CT13" s="183">
        <f>'数値基準'!E143</f>
        <v>1.251</v>
      </c>
      <c r="CU13" s="184">
        <v>0.582</v>
      </c>
      <c r="CV13" s="159"/>
      <c r="CW13" s="159"/>
      <c r="CX13" s="157"/>
      <c r="CY13" s="158"/>
      <c r="CZ13" s="158"/>
      <c r="DA13" s="158"/>
      <c r="DB13" s="158"/>
      <c r="DC13" s="158"/>
      <c r="DD13" s="158"/>
      <c r="DE13" s="158"/>
      <c r="DF13" s="158"/>
      <c r="DG13" s="196">
        <v>388</v>
      </c>
      <c r="DH13" s="206">
        <v>600</v>
      </c>
      <c r="DI13" s="206">
        <v>600</v>
      </c>
      <c r="DJ13" s="200">
        <v>300</v>
      </c>
      <c r="DK13" s="197">
        <f>'数値基準'!E186</f>
        <v>0.375</v>
      </c>
      <c r="DL13" s="194">
        <v>0.058</v>
      </c>
      <c r="DM13" s="159"/>
      <c r="DN13" s="159"/>
      <c r="DO13" s="157"/>
      <c r="DP13" s="158"/>
      <c r="DQ13" s="158"/>
      <c r="DR13" s="158"/>
      <c r="DS13" s="158"/>
      <c r="DT13" s="158"/>
      <c r="DU13" s="158"/>
      <c r="DV13" s="158"/>
      <c r="DW13" s="158"/>
      <c r="DX13" s="178" t="s">
        <v>193</v>
      </c>
      <c r="DY13" s="178" t="s">
        <v>276</v>
      </c>
      <c r="DZ13" s="178" t="s">
        <v>291</v>
      </c>
      <c r="EA13" s="186" t="s">
        <v>278</v>
      </c>
      <c r="EB13" s="181" t="s">
        <v>270</v>
      </c>
      <c r="EC13" s="182" t="s">
        <v>285</v>
      </c>
      <c r="ED13" s="159"/>
    </row>
    <row r="14" spans="1:134" ht="11.25" customHeigh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9"/>
      <c r="Q14" s="159"/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66"/>
      <c r="AH14" s="167"/>
      <c r="AI14" s="167"/>
      <c r="AJ14" s="157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9"/>
      <c r="AY14" s="159"/>
      <c r="AZ14" s="157"/>
      <c r="BA14" s="158"/>
      <c r="BB14" s="158"/>
      <c r="BC14" s="158"/>
      <c r="BD14" s="158"/>
      <c r="BE14" s="158"/>
      <c r="BF14" s="158"/>
      <c r="BG14" s="158"/>
      <c r="BH14" s="483"/>
      <c r="BI14" s="483"/>
      <c r="BJ14" s="158"/>
      <c r="BK14" s="158"/>
      <c r="BL14" s="158"/>
      <c r="BM14" s="158"/>
      <c r="BN14" s="159"/>
      <c r="BO14" s="159"/>
      <c r="BP14" s="157"/>
      <c r="BQ14" s="158"/>
      <c r="BR14" s="158"/>
      <c r="BS14" s="158"/>
      <c r="BT14" s="158"/>
      <c r="BU14" s="158"/>
      <c r="BV14" s="158"/>
      <c r="BW14" s="158"/>
      <c r="BX14" s="158"/>
      <c r="BY14" s="196">
        <v>304</v>
      </c>
      <c r="BZ14" s="206">
        <v>600</v>
      </c>
      <c r="CA14" s="206">
        <v>500</v>
      </c>
      <c r="CB14" s="200">
        <v>300</v>
      </c>
      <c r="CC14" s="197">
        <f>'数値基準'!E102</f>
        <v>0.356</v>
      </c>
      <c r="CD14" s="194">
        <v>0.053</v>
      </c>
      <c r="CE14" s="159"/>
      <c r="CF14" s="159"/>
      <c r="CG14" s="157"/>
      <c r="CH14" s="158"/>
      <c r="CI14" s="158"/>
      <c r="CJ14" s="158"/>
      <c r="CK14" s="158"/>
      <c r="CL14" s="158"/>
      <c r="CM14" s="158"/>
      <c r="CN14" s="158"/>
      <c r="CO14" s="158"/>
      <c r="CP14" s="182">
        <v>346</v>
      </c>
      <c r="CQ14" s="205">
        <v>900</v>
      </c>
      <c r="CR14" s="205">
        <v>1600</v>
      </c>
      <c r="CS14" s="198">
        <v>600</v>
      </c>
      <c r="CT14" s="183">
        <f>'数値基準'!E144</f>
        <v>1.445</v>
      </c>
      <c r="CU14" s="184">
        <v>0.734</v>
      </c>
      <c r="CV14" s="159"/>
      <c r="CW14" s="159"/>
      <c r="CX14" s="157"/>
      <c r="CY14" s="158"/>
      <c r="CZ14" s="158"/>
      <c r="DA14" s="158"/>
      <c r="DB14" s="158"/>
      <c r="DC14" s="158"/>
      <c r="DD14" s="158"/>
      <c r="DE14" s="158"/>
      <c r="DF14" s="158"/>
      <c r="DG14" s="182">
        <v>389</v>
      </c>
      <c r="DH14" s="205">
        <v>600</v>
      </c>
      <c r="DI14" s="205">
        <v>700</v>
      </c>
      <c r="DJ14" s="198">
        <v>400</v>
      </c>
      <c r="DK14" s="183">
        <f>'数値基準'!E187</f>
        <v>0.427</v>
      </c>
      <c r="DL14" s="184">
        <v>0.085</v>
      </c>
      <c r="DM14" s="159"/>
      <c r="DN14" s="159"/>
      <c r="DO14" s="157"/>
      <c r="DP14" s="158"/>
      <c r="DQ14" s="158"/>
      <c r="DR14" s="158"/>
      <c r="DS14" s="158"/>
      <c r="DT14" s="158"/>
      <c r="DU14" s="158"/>
      <c r="DV14" s="158"/>
      <c r="DW14" s="158"/>
      <c r="DX14" s="196">
        <v>429</v>
      </c>
      <c r="DY14" s="206">
        <v>900</v>
      </c>
      <c r="DZ14" s="206">
        <v>1200</v>
      </c>
      <c r="EA14" s="200">
        <v>600</v>
      </c>
      <c r="EB14" s="197">
        <f>'数値基準'!E227</f>
        <v>0.964</v>
      </c>
      <c r="EC14" s="194">
        <v>0.374</v>
      </c>
      <c r="ED14" s="159"/>
    </row>
    <row r="15" spans="1:134" ht="11.25" customHeight="1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/>
      <c r="Q15" s="159"/>
      <c r="R15" s="179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66"/>
      <c r="AH15" s="167"/>
      <c r="AI15" s="167"/>
      <c r="AJ15" s="157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9"/>
      <c r="AY15" s="159"/>
      <c r="AZ15" s="157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9"/>
      <c r="BO15" s="159"/>
      <c r="BP15" s="157"/>
      <c r="BQ15" s="158"/>
      <c r="BR15" s="158"/>
      <c r="BS15" s="158"/>
      <c r="BT15" s="158"/>
      <c r="BU15" s="158"/>
      <c r="BV15" s="158"/>
      <c r="BW15" s="158"/>
      <c r="BX15" s="158"/>
      <c r="BY15" s="182">
        <v>305</v>
      </c>
      <c r="BZ15" s="205">
        <v>600</v>
      </c>
      <c r="CA15" s="205">
        <v>600</v>
      </c>
      <c r="CB15" s="198">
        <v>300</v>
      </c>
      <c r="CC15" s="183">
        <f>'数値基準'!E103</f>
        <v>0.419</v>
      </c>
      <c r="CD15" s="184">
        <v>0.071</v>
      </c>
      <c r="CE15" s="159"/>
      <c r="CF15" s="159"/>
      <c r="CG15" s="157"/>
      <c r="CH15" s="158"/>
      <c r="CI15" s="158"/>
      <c r="CJ15" s="158"/>
      <c r="CK15" s="158"/>
      <c r="CL15" s="158"/>
      <c r="CM15" s="158"/>
      <c r="CN15" s="158"/>
      <c r="CO15" s="158"/>
      <c r="CP15" s="182">
        <v>347</v>
      </c>
      <c r="CQ15" s="205">
        <v>900</v>
      </c>
      <c r="CR15" s="205">
        <v>1800</v>
      </c>
      <c r="CS15" s="198">
        <v>900</v>
      </c>
      <c r="CT15" s="183">
        <f>'数値基準'!E145</f>
        <v>1.646</v>
      </c>
      <c r="CU15" s="184">
        <v>1.015</v>
      </c>
      <c r="CV15" s="159"/>
      <c r="CW15" s="159"/>
      <c r="CX15" s="157"/>
      <c r="CY15" s="158"/>
      <c r="CZ15" s="158"/>
      <c r="DA15" s="158"/>
      <c r="DB15" s="158"/>
      <c r="DC15" s="158"/>
      <c r="DD15" s="158"/>
      <c r="DE15" s="158"/>
      <c r="DF15" s="158"/>
      <c r="DG15" s="182">
        <v>390</v>
      </c>
      <c r="DH15" s="205">
        <v>600</v>
      </c>
      <c r="DI15" s="205">
        <v>800</v>
      </c>
      <c r="DJ15" s="198">
        <v>400</v>
      </c>
      <c r="DK15" s="183">
        <f>'数値基準'!E188</f>
        <v>0.479</v>
      </c>
      <c r="DL15" s="184">
        <v>0.104</v>
      </c>
      <c r="DM15" s="159"/>
      <c r="DN15" s="159"/>
      <c r="DO15" s="157"/>
      <c r="DP15" s="158"/>
      <c r="DQ15" s="158"/>
      <c r="DR15" s="158"/>
      <c r="DS15" s="158"/>
      <c r="DT15" s="158"/>
      <c r="DU15" s="158"/>
      <c r="DV15" s="158"/>
      <c r="DW15" s="158"/>
      <c r="DX15" s="196">
        <v>430</v>
      </c>
      <c r="DY15" s="206">
        <v>900</v>
      </c>
      <c r="DZ15" s="206">
        <v>1400</v>
      </c>
      <c r="EA15" s="200">
        <v>600</v>
      </c>
      <c r="EB15" s="197">
        <f>'数値基準'!E228</f>
        <v>1.121</v>
      </c>
      <c r="EC15" s="194">
        <v>0.476</v>
      </c>
      <c r="ED15" s="159"/>
    </row>
    <row r="16" spans="1:134" ht="11.25" customHeight="1" thickBo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Q16" s="159"/>
      <c r="R16" s="179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66"/>
      <c r="AH16" s="167"/>
      <c r="AI16" s="167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Y16" s="159"/>
      <c r="AZ16" s="157"/>
      <c r="BA16" s="158"/>
      <c r="BB16" s="158"/>
      <c r="BC16" s="158"/>
      <c r="BD16" s="158"/>
      <c r="BE16" s="158"/>
      <c r="BF16" s="484" t="s">
        <v>7</v>
      </c>
      <c r="BG16" s="493"/>
      <c r="BH16" s="493"/>
      <c r="BI16" s="494"/>
      <c r="BJ16" s="487" t="s">
        <v>275</v>
      </c>
      <c r="BK16" s="495"/>
      <c r="BL16" s="158"/>
      <c r="BM16" s="158"/>
      <c r="BN16" s="159"/>
      <c r="BO16" s="159"/>
      <c r="BP16" s="157"/>
      <c r="BQ16" s="158"/>
      <c r="BR16" s="158"/>
      <c r="BS16" s="158"/>
      <c r="BT16" s="158"/>
      <c r="BU16" s="158"/>
      <c r="BV16" s="158"/>
      <c r="BW16" s="158"/>
      <c r="BX16" s="158"/>
      <c r="BY16" s="182">
        <v>306</v>
      </c>
      <c r="BZ16" s="205">
        <v>600</v>
      </c>
      <c r="CA16" s="205">
        <v>700</v>
      </c>
      <c r="CB16" s="198">
        <v>400</v>
      </c>
      <c r="CC16" s="183">
        <f>'数値基準'!E104</f>
        <v>0.481</v>
      </c>
      <c r="CD16" s="184">
        <v>0.102</v>
      </c>
      <c r="CE16" s="159"/>
      <c r="CF16" s="159"/>
      <c r="CG16" s="157"/>
      <c r="CH16" s="158"/>
      <c r="CI16" s="158"/>
      <c r="CJ16" s="158"/>
      <c r="CK16" s="158"/>
      <c r="CL16" s="158"/>
      <c r="CM16" s="158"/>
      <c r="CN16" s="158"/>
      <c r="CO16" s="158"/>
      <c r="CP16" s="191">
        <v>348</v>
      </c>
      <c r="CQ16" s="199">
        <v>900</v>
      </c>
      <c r="CR16" s="199">
        <v>2000</v>
      </c>
      <c r="CS16" s="201">
        <v>900</v>
      </c>
      <c r="CT16" s="195">
        <f>'数値基準'!E146</f>
        <v>1.853</v>
      </c>
      <c r="CU16" s="193">
        <v>1.206</v>
      </c>
      <c r="CV16" s="159"/>
      <c r="CW16" s="159"/>
      <c r="CX16" s="157"/>
      <c r="CY16" s="158"/>
      <c r="CZ16" s="158"/>
      <c r="DA16" s="158"/>
      <c r="DB16" s="158"/>
      <c r="DC16" s="158"/>
      <c r="DD16" s="158"/>
      <c r="DE16" s="158"/>
      <c r="DF16" s="158"/>
      <c r="DG16" s="191">
        <v>391</v>
      </c>
      <c r="DH16" s="199">
        <v>600</v>
      </c>
      <c r="DI16" s="199">
        <v>900</v>
      </c>
      <c r="DJ16" s="201">
        <v>500</v>
      </c>
      <c r="DK16" s="195">
        <f>'数値基準'!E189</f>
        <v>0.531</v>
      </c>
      <c r="DL16" s="193">
        <v>0.138</v>
      </c>
      <c r="DM16" s="159"/>
      <c r="DN16" s="159"/>
      <c r="DO16" s="157"/>
      <c r="DP16" s="158"/>
      <c r="DQ16" s="158"/>
      <c r="DR16" s="158"/>
      <c r="DS16" s="158"/>
      <c r="DT16" s="158"/>
      <c r="DU16" s="158"/>
      <c r="DV16" s="158"/>
      <c r="DW16" s="158"/>
      <c r="DX16" s="182">
        <v>431</v>
      </c>
      <c r="DY16" s="205">
        <v>900</v>
      </c>
      <c r="DZ16" s="205">
        <v>1600</v>
      </c>
      <c r="EA16" s="198">
        <v>600</v>
      </c>
      <c r="EB16" s="183">
        <f>'数値基準'!E229</f>
        <v>1.285</v>
      </c>
      <c r="EC16" s="184">
        <v>0.595</v>
      </c>
      <c r="ED16" s="159"/>
    </row>
    <row r="17" spans="1:134" ht="11.2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  <c r="Q17" s="159"/>
      <c r="R17" s="179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66"/>
      <c r="AH17" s="167"/>
      <c r="AI17" s="167"/>
      <c r="AJ17" s="157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9"/>
      <c r="AY17" s="159"/>
      <c r="AZ17" s="157"/>
      <c r="BA17" s="158"/>
      <c r="BB17" s="158"/>
      <c r="BC17" s="158"/>
      <c r="BD17" s="158"/>
      <c r="BE17" s="158"/>
      <c r="BF17" s="178" t="s">
        <v>193</v>
      </c>
      <c r="BG17" s="178" t="s">
        <v>276</v>
      </c>
      <c r="BH17" s="178" t="s">
        <v>277</v>
      </c>
      <c r="BI17" s="186" t="s">
        <v>282</v>
      </c>
      <c r="BJ17" s="181" t="s">
        <v>270</v>
      </c>
      <c r="BK17" s="182" t="s">
        <v>279</v>
      </c>
      <c r="BL17" s="158"/>
      <c r="BM17" s="158"/>
      <c r="BN17" s="159"/>
      <c r="BO17" s="159"/>
      <c r="BP17" s="157"/>
      <c r="BQ17" s="158"/>
      <c r="BR17" s="158"/>
      <c r="BS17" s="158"/>
      <c r="BT17" s="158"/>
      <c r="BU17" s="158"/>
      <c r="BV17" s="158"/>
      <c r="BW17" s="158"/>
      <c r="BX17" s="158"/>
      <c r="BY17" s="182">
        <v>307</v>
      </c>
      <c r="BZ17" s="205">
        <v>600</v>
      </c>
      <c r="CA17" s="205">
        <v>800</v>
      </c>
      <c r="CB17" s="198">
        <v>400</v>
      </c>
      <c r="CC17" s="183">
        <f>'数値基準'!E105</f>
        <v>0.543</v>
      </c>
      <c r="CD17" s="184">
        <v>0.127</v>
      </c>
      <c r="CE17" s="159"/>
      <c r="CF17" s="159"/>
      <c r="CG17" s="157"/>
      <c r="CH17" s="158"/>
      <c r="CI17" s="158"/>
      <c r="CJ17" s="158"/>
      <c r="CK17" s="158"/>
      <c r="CL17" s="158"/>
      <c r="CM17" s="158"/>
      <c r="CN17" s="158"/>
      <c r="CO17" s="158"/>
      <c r="CP17" s="196">
        <v>349</v>
      </c>
      <c r="CQ17" s="206">
        <v>1000</v>
      </c>
      <c r="CR17" s="206">
        <v>1200</v>
      </c>
      <c r="CS17" s="200">
        <v>600</v>
      </c>
      <c r="CT17" s="197">
        <f>'数値基準'!E147</f>
        <v>1.146</v>
      </c>
      <c r="CU17" s="194">
        <v>0.506</v>
      </c>
      <c r="CV17" s="159"/>
      <c r="CW17" s="159"/>
      <c r="CX17" s="157"/>
      <c r="CY17" s="158"/>
      <c r="CZ17" s="158"/>
      <c r="DA17" s="158"/>
      <c r="DB17" s="158"/>
      <c r="DC17" s="158"/>
      <c r="DD17" s="158"/>
      <c r="DE17" s="158"/>
      <c r="DF17" s="158"/>
      <c r="DG17" s="196">
        <v>392</v>
      </c>
      <c r="DH17" s="206">
        <v>700</v>
      </c>
      <c r="DI17" s="206">
        <v>600</v>
      </c>
      <c r="DJ17" s="200">
        <v>300</v>
      </c>
      <c r="DK17" s="197">
        <f>'数値基準'!E190</f>
        <v>0.426</v>
      </c>
      <c r="DL17" s="194">
        <v>0.07</v>
      </c>
      <c r="DM17" s="159"/>
      <c r="DN17" s="159"/>
      <c r="DO17" s="157"/>
      <c r="DP17" s="158"/>
      <c r="DQ17" s="158"/>
      <c r="DR17" s="158"/>
      <c r="DS17" s="158"/>
      <c r="DT17" s="158"/>
      <c r="DU17" s="158"/>
      <c r="DV17" s="158"/>
      <c r="DW17" s="158"/>
      <c r="DX17" s="182">
        <v>432</v>
      </c>
      <c r="DY17" s="205">
        <v>900</v>
      </c>
      <c r="DZ17" s="205">
        <v>1800</v>
      </c>
      <c r="EA17" s="198">
        <v>900</v>
      </c>
      <c r="EB17" s="183">
        <f>'数値基準'!E230</f>
        <v>1.454</v>
      </c>
      <c r="EC17" s="184">
        <v>0.84</v>
      </c>
      <c r="ED17" s="159"/>
    </row>
    <row r="18" spans="1:134" ht="11.25" customHeight="1" thickBo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59"/>
      <c r="R18" s="179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66"/>
      <c r="AH18" s="167"/>
      <c r="AI18" s="167"/>
      <c r="AJ18" s="157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  <c r="AY18" s="159"/>
      <c r="AZ18" s="157"/>
      <c r="BA18" s="158"/>
      <c r="BB18" s="158"/>
      <c r="BC18" s="158"/>
      <c r="BD18" s="158"/>
      <c r="BE18" s="158"/>
      <c r="BF18" s="196">
        <v>200</v>
      </c>
      <c r="BG18" s="206">
        <v>700</v>
      </c>
      <c r="BH18" s="206">
        <v>700</v>
      </c>
      <c r="BI18" s="200">
        <v>300</v>
      </c>
      <c r="BJ18" s="197">
        <f>'数値基準'!E69</f>
        <v>0.386</v>
      </c>
      <c r="BK18" s="194">
        <v>0.203</v>
      </c>
      <c r="BL18" s="158"/>
      <c r="BM18" s="158"/>
      <c r="BN18" s="159"/>
      <c r="BO18" s="159"/>
      <c r="BP18" s="157"/>
      <c r="BQ18" s="158"/>
      <c r="BR18" s="158"/>
      <c r="BS18" s="158"/>
      <c r="BT18" s="158"/>
      <c r="BU18" s="158"/>
      <c r="BV18" s="158"/>
      <c r="BW18" s="158"/>
      <c r="BX18" s="158"/>
      <c r="BY18" s="191">
        <v>308</v>
      </c>
      <c r="BZ18" s="199">
        <v>600</v>
      </c>
      <c r="CA18" s="199">
        <v>900</v>
      </c>
      <c r="CB18" s="201">
        <v>500</v>
      </c>
      <c r="CC18" s="195">
        <f>'数値基準'!E106</f>
        <v>0.605</v>
      </c>
      <c r="CD18" s="193">
        <v>0.166</v>
      </c>
      <c r="CE18" s="159"/>
      <c r="CF18" s="159"/>
      <c r="CG18" s="157"/>
      <c r="CH18" s="158"/>
      <c r="CI18" s="158"/>
      <c r="CJ18" s="158"/>
      <c r="CK18" s="158"/>
      <c r="CL18" s="158"/>
      <c r="CM18" s="158"/>
      <c r="CN18" s="158"/>
      <c r="CO18" s="158"/>
      <c r="CP18" s="182">
        <v>350</v>
      </c>
      <c r="CQ18" s="205">
        <v>1000</v>
      </c>
      <c r="CR18" s="205">
        <v>1400</v>
      </c>
      <c r="CS18" s="198">
        <v>600</v>
      </c>
      <c r="CT18" s="183">
        <f>'数値基準'!E148</f>
        <v>1.345</v>
      </c>
      <c r="CU18" s="184">
        <v>0.652</v>
      </c>
      <c r="CV18" s="159"/>
      <c r="CW18" s="159"/>
      <c r="CX18" s="157"/>
      <c r="CY18" s="158"/>
      <c r="CZ18" s="158"/>
      <c r="DA18" s="158"/>
      <c r="DB18" s="158"/>
      <c r="DC18" s="158"/>
      <c r="DD18" s="158"/>
      <c r="DE18" s="158"/>
      <c r="DF18" s="158"/>
      <c r="DG18" s="196">
        <v>393</v>
      </c>
      <c r="DH18" s="206">
        <v>700</v>
      </c>
      <c r="DI18" s="206">
        <v>700</v>
      </c>
      <c r="DJ18" s="200">
        <v>400</v>
      </c>
      <c r="DK18" s="197">
        <f>'数値基準'!E191</f>
        <v>0.483</v>
      </c>
      <c r="DL18" s="194">
        <v>0.102</v>
      </c>
      <c r="DM18" s="159"/>
      <c r="DN18" s="159"/>
      <c r="DO18" s="157"/>
      <c r="DP18" s="158"/>
      <c r="DQ18" s="158"/>
      <c r="DR18" s="158"/>
      <c r="DS18" s="158"/>
      <c r="DT18" s="158"/>
      <c r="DU18" s="158"/>
      <c r="DV18" s="158"/>
      <c r="DW18" s="158"/>
      <c r="DX18" s="191">
        <v>433</v>
      </c>
      <c r="DY18" s="199">
        <v>900</v>
      </c>
      <c r="DZ18" s="199">
        <v>2000</v>
      </c>
      <c r="EA18" s="201">
        <v>900</v>
      </c>
      <c r="EB18" s="195">
        <f>'数値基準'!E231</f>
        <v>1.63</v>
      </c>
      <c r="EC18" s="193">
        <v>0.99</v>
      </c>
      <c r="ED18" s="159"/>
    </row>
    <row r="19" spans="1:134" ht="11.2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  <c r="Q19" s="159"/>
      <c r="R19" s="179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510" t="s">
        <v>281</v>
      </c>
      <c r="AD19" s="510"/>
      <c r="AE19" s="180"/>
      <c r="AF19" s="180"/>
      <c r="AG19" s="166"/>
      <c r="AH19" s="167"/>
      <c r="AI19" s="167"/>
      <c r="AJ19" s="157"/>
      <c r="AK19" s="163"/>
      <c r="AL19" s="163"/>
      <c r="AM19" s="158"/>
      <c r="AN19" s="483" t="s">
        <v>281</v>
      </c>
      <c r="AO19" s="483"/>
      <c r="AP19" s="158"/>
      <c r="AQ19" s="158"/>
      <c r="AR19" s="163"/>
      <c r="AS19" s="163"/>
      <c r="AT19" s="158"/>
      <c r="AU19" s="158"/>
      <c r="AV19" s="158"/>
      <c r="AW19" s="158"/>
      <c r="AX19" s="159"/>
      <c r="AY19" s="159"/>
      <c r="AZ19" s="157"/>
      <c r="BA19" s="158"/>
      <c r="BB19" s="158"/>
      <c r="BC19" s="158"/>
      <c r="BD19" s="158"/>
      <c r="BE19" s="158"/>
      <c r="BF19" s="182">
        <v>201</v>
      </c>
      <c r="BG19" s="205">
        <v>700</v>
      </c>
      <c r="BH19" s="205">
        <v>800</v>
      </c>
      <c r="BI19" s="198">
        <v>300</v>
      </c>
      <c r="BJ19" s="183">
        <f>'数値基準'!E70</f>
        <v>0.399</v>
      </c>
      <c r="BK19" s="184">
        <v>0.228</v>
      </c>
      <c r="BL19" s="158"/>
      <c r="BM19" s="158"/>
      <c r="BN19" s="159"/>
      <c r="BO19" s="159"/>
      <c r="BP19" s="157"/>
      <c r="BQ19" s="158"/>
      <c r="BR19" s="158"/>
      <c r="BS19" s="158"/>
      <c r="BT19" s="158"/>
      <c r="BU19" s="158"/>
      <c r="BV19" s="158"/>
      <c r="BW19" s="158"/>
      <c r="BX19" s="158"/>
      <c r="BY19" s="196">
        <v>309</v>
      </c>
      <c r="BZ19" s="206">
        <v>700</v>
      </c>
      <c r="CA19" s="206">
        <v>600</v>
      </c>
      <c r="CB19" s="200">
        <v>300</v>
      </c>
      <c r="CC19" s="197">
        <f>'数値基準'!E107</f>
        <v>0.475</v>
      </c>
      <c r="CD19" s="194">
        <v>0.085</v>
      </c>
      <c r="CE19" s="159"/>
      <c r="CF19" s="159"/>
      <c r="CG19" s="157"/>
      <c r="CH19" s="158"/>
      <c r="CI19" s="158"/>
      <c r="CJ19" s="158"/>
      <c r="CK19" s="158"/>
      <c r="CL19" s="158"/>
      <c r="CM19" s="158"/>
      <c r="CN19" s="158"/>
      <c r="CO19" s="158"/>
      <c r="CP19" s="182">
        <v>351</v>
      </c>
      <c r="CQ19" s="205">
        <v>1000</v>
      </c>
      <c r="CR19" s="205">
        <v>1600</v>
      </c>
      <c r="CS19" s="198">
        <v>600</v>
      </c>
      <c r="CT19" s="183">
        <f>'数値基準'!E149</f>
        <v>1.55</v>
      </c>
      <c r="CU19" s="184">
        <v>0.82</v>
      </c>
      <c r="CV19" s="159"/>
      <c r="CW19" s="159"/>
      <c r="CX19" s="157"/>
      <c r="CY19" s="158"/>
      <c r="CZ19" s="158"/>
      <c r="DA19" s="158"/>
      <c r="DB19" s="158"/>
      <c r="DC19" s="158"/>
      <c r="DD19" s="158"/>
      <c r="DE19" s="158"/>
      <c r="DF19" s="158"/>
      <c r="DG19" s="182">
        <v>394</v>
      </c>
      <c r="DH19" s="205">
        <v>700</v>
      </c>
      <c r="DI19" s="205">
        <v>800</v>
      </c>
      <c r="DJ19" s="198">
        <v>400</v>
      </c>
      <c r="DK19" s="183">
        <f>'数値基準'!E192</f>
        <v>0.541</v>
      </c>
      <c r="DL19" s="184">
        <v>0.125</v>
      </c>
      <c r="DM19" s="159"/>
      <c r="DN19" s="159"/>
      <c r="DO19" s="157"/>
      <c r="DP19" s="158"/>
      <c r="DQ19" s="158"/>
      <c r="DR19" s="158"/>
      <c r="DS19" s="158"/>
      <c r="DT19" s="158"/>
      <c r="DU19" s="158"/>
      <c r="DV19" s="158"/>
      <c r="DW19" s="158"/>
      <c r="DX19" s="196">
        <v>434</v>
      </c>
      <c r="DY19" s="206">
        <v>1000</v>
      </c>
      <c r="DZ19" s="206">
        <v>1200</v>
      </c>
      <c r="EA19" s="200">
        <v>600</v>
      </c>
      <c r="EB19" s="197">
        <f>'数値基準'!E232</f>
        <v>1.048</v>
      </c>
      <c r="EC19" s="194">
        <v>0.42</v>
      </c>
      <c r="ED19" s="159"/>
    </row>
    <row r="20" spans="1:134" ht="11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59"/>
      <c r="R20" s="179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510"/>
      <c r="AD20" s="510"/>
      <c r="AE20" s="180"/>
      <c r="AF20" s="180"/>
      <c r="AG20" s="166"/>
      <c r="AH20" s="167"/>
      <c r="AI20" s="167"/>
      <c r="AJ20" s="157"/>
      <c r="AK20" s="163"/>
      <c r="AL20" s="163"/>
      <c r="AM20" s="158"/>
      <c r="AN20" s="483"/>
      <c r="AO20" s="483"/>
      <c r="AP20" s="158"/>
      <c r="AQ20" s="158"/>
      <c r="AR20" s="163"/>
      <c r="AS20" s="163"/>
      <c r="AT20" s="158"/>
      <c r="AU20" s="158"/>
      <c r="AV20" s="158"/>
      <c r="AW20" s="158"/>
      <c r="AX20" s="159"/>
      <c r="AY20" s="159"/>
      <c r="AZ20" s="157"/>
      <c r="BA20" s="158"/>
      <c r="BB20" s="158"/>
      <c r="BC20" s="158"/>
      <c r="BD20" s="158"/>
      <c r="BE20" s="158"/>
      <c r="BF20" s="182">
        <v>202</v>
      </c>
      <c r="BG20" s="205">
        <v>700</v>
      </c>
      <c r="BH20" s="205">
        <v>900</v>
      </c>
      <c r="BI20" s="198">
        <v>300</v>
      </c>
      <c r="BJ20" s="183">
        <f>'数値基準'!E71</f>
        <v>0.413</v>
      </c>
      <c r="BK20" s="184">
        <v>0.252</v>
      </c>
      <c r="BL20" s="158"/>
      <c r="BM20" s="158"/>
      <c r="BN20" s="159"/>
      <c r="BO20" s="159"/>
      <c r="BP20" s="157"/>
      <c r="BQ20" s="158"/>
      <c r="BR20" s="158"/>
      <c r="BS20" s="158"/>
      <c r="BT20" s="158"/>
      <c r="BU20" s="158"/>
      <c r="BV20" s="158"/>
      <c r="BW20" s="158"/>
      <c r="BX20" s="158"/>
      <c r="BY20" s="182">
        <v>310</v>
      </c>
      <c r="BZ20" s="205">
        <v>700</v>
      </c>
      <c r="CA20" s="205">
        <v>700</v>
      </c>
      <c r="CB20" s="198">
        <v>400</v>
      </c>
      <c r="CC20" s="183">
        <f>'数値基準'!E108</f>
        <v>0.543</v>
      </c>
      <c r="CD20" s="184">
        <v>0.122</v>
      </c>
      <c r="CE20" s="159"/>
      <c r="CF20" s="159"/>
      <c r="CG20" s="157"/>
      <c r="CH20" s="158"/>
      <c r="CI20" s="158"/>
      <c r="CJ20" s="158"/>
      <c r="CK20" s="158"/>
      <c r="CL20" s="158"/>
      <c r="CM20" s="158"/>
      <c r="CN20" s="158"/>
      <c r="CO20" s="158"/>
      <c r="CP20" s="182">
        <v>352</v>
      </c>
      <c r="CQ20" s="205">
        <v>1000</v>
      </c>
      <c r="CR20" s="205">
        <v>1800</v>
      </c>
      <c r="CS20" s="198">
        <v>900</v>
      </c>
      <c r="CT20" s="183">
        <f>'数値基準'!E150</f>
        <v>1.762</v>
      </c>
      <c r="CU20" s="184">
        <v>1.138</v>
      </c>
      <c r="CV20" s="159"/>
      <c r="CW20" s="159"/>
      <c r="CX20" s="157"/>
      <c r="CY20" s="158"/>
      <c r="CZ20" s="158"/>
      <c r="DA20" s="158"/>
      <c r="DB20" s="158"/>
      <c r="DC20" s="158"/>
      <c r="DD20" s="158"/>
      <c r="DE20" s="158"/>
      <c r="DF20" s="158"/>
      <c r="DG20" s="182">
        <v>395</v>
      </c>
      <c r="DH20" s="205">
        <v>700</v>
      </c>
      <c r="DI20" s="205">
        <v>900</v>
      </c>
      <c r="DJ20" s="198">
        <v>500</v>
      </c>
      <c r="DK20" s="183">
        <f>'数値基準'!E193</f>
        <v>0.598</v>
      </c>
      <c r="DL20" s="184">
        <v>0.166</v>
      </c>
      <c r="DM20" s="159"/>
      <c r="DN20" s="159"/>
      <c r="DO20" s="157"/>
      <c r="DP20" s="158"/>
      <c r="DQ20" s="158"/>
      <c r="DR20" s="158"/>
      <c r="DS20" s="158"/>
      <c r="DT20" s="158"/>
      <c r="DU20" s="158"/>
      <c r="DV20" s="158"/>
      <c r="DW20" s="158"/>
      <c r="DX20" s="196">
        <v>435</v>
      </c>
      <c r="DY20" s="206">
        <v>1000</v>
      </c>
      <c r="DZ20" s="206">
        <v>1400</v>
      </c>
      <c r="EA20" s="200">
        <v>600</v>
      </c>
      <c r="EB20" s="197">
        <f>'数値基準'!E233</f>
        <v>1.216</v>
      </c>
      <c r="EC20" s="194">
        <v>0.534</v>
      </c>
      <c r="ED20" s="159"/>
    </row>
    <row r="21" spans="1:134" ht="11.25" customHeight="1" thickBot="1">
      <c r="A21" s="157"/>
      <c r="B21" s="158"/>
      <c r="C21" s="158"/>
      <c r="D21" s="158"/>
      <c r="E21" s="158"/>
      <c r="F21" s="158"/>
      <c r="G21" s="499" t="s">
        <v>261</v>
      </c>
      <c r="H21" s="500"/>
      <c r="I21" s="500"/>
      <c r="J21" s="501"/>
      <c r="K21" s="158"/>
      <c r="L21" s="158"/>
      <c r="M21" s="158"/>
      <c r="N21" s="158"/>
      <c r="O21" s="158"/>
      <c r="P21" s="159"/>
      <c r="Q21" s="159"/>
      <c r="R21" s="179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66"/>
      <c r="AH21" s="167"/>
      <c r="AI21" s="167"/>
      <c r="AJ21" s="157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9"/>
      <c r="AY21" s="159"/>
      <c r="AZ21" s="157"/>
      <c r="BA21" s="158"/>
      <c r="BB21" s="158"/>
      <c r="BC21" s="158"/>
      <c r="BD21" s="158"/>
      <c r="BE21" s="158"/>
      <c r="BF21" s="191">
        <v>203</v>
      </c>
      <c r="BG21" s="199">
        <v>700</v>
      </c>
      <c r="BH21" s="199">
        <v>1000</v>
      </c>
      <c r="BI21" s="201">
        <v>300</v>
      </c>
      <c r="BJ21" s="195">
        <f>'数値基準'!E72</f>
        <v>0.427</v>
      </c>
      <c r="BK21" s="193">
        <v>0.277</v>
      </c>
      <c r="BL21" s="158"/>
      <c r="BM21" s="158"/>
      <c r="BN21" s="159"/>
      <c r="BO21" s="159"/>
      <c r="BP21" s="157"/>
      <c r="BQ21" s="158"/>
      <c r="BR21" s="158"/>
      <c r="BS21" s="158"/>
      <c r="BT21" s="158"/>
      <c r="BU21" s="158"/>
      <c r="BV21" s="158"/>
      <c r="BW21" s="158"/>
      <c r="BX21" s="158"/>
      <c r="BY21" s="182">
        <v>311</v>
      </c>
      <c r="BZ21" s="205">
        <v>700</v>
      </c>
      <c r="CA21" s="205">
        <v>800</v>
      </c>
      <c r="CB21" s="198">
        <v>400</v>
      </c>
      <c r="CC21" s="183">
        <f>'数値基準'!E109</f>
        <v>0.612</v>
      </c>
      <c r="CD21" s="184">
        <v>0.151</v>
      </c>
      <c r="CE21" s="159"/>
      <c r="CF21" s="159"/>
      <c r="CG21" s="157"/>
      <c r="CH21" s="158"/>
      <c r="CI21" s="158"/>
      <c r="CJ21" s="158"/>
      <c r="CK21" s="158"/>
      <c r="CL21" s="158"/>
      <c r="CM21" s="158"/>
      <c r="CN21" s="158"/>
      <c r="CO21" s="158"/>
      <c r="CP21" s="191">
        <v>353</v>
      </c>
      <c r="CQ21" s="199">
        <v>1000</v>
      </c>
      <c r="CR21" s="199">
        <v>2000</v>
      </c>
      <c r="CS21" s="201">
        <v>900</v>
      </c>
      <c r="CT21" s="195">
        <f>'数値基準'!E151</f>
        <v>1.98</v>
      </c>
      <c r="CU21" s="193">
        <v>1.351</v>
      </c>
      <c r="CV21" s="159"/>
      <c r="CW21" s="159"/>
      <c r="CX21" s="157"/>
      <c r="CY21" s="158"/>
      <c r="CZ21" s="158"/>
      <c r="DA21" s="158"/>
      <c r="DB21" s="158"/>
      <c r="DC21" s="158"/>
      <c r="DD21" s="158"/>
      <c r="DE21" s="158"/>
      <c r="DF21" s="158"/>
      <c r="DG21" s="191">
        <v>396</v>
      </c>
      <c r="DH21" s="199">
        <v>700</v>
      </c>
      <c r="DI21" s="199">
        <v>1000</v>
      </c>
      <c r="DJ21" s="201">
        <v>500</v>
      </c>
      <c r="DK21" s="195">
        <f>'数値基準'!E194</f>
        <v>0.656</v>
      </c>
      <c r="DL21" s="193">
        <v>0.195</v>
      </c>
      <c r="DM21" s="159"/>
      <c r="DN21" s="159"/>
      <c r="DO21" s="157"/>
      <c r="DP21" s="158"/>
      <c r="DQ21" s="158"/>
      <c r="DR21" s="158"/>
      <c r="DS21" s="158"/>
      <c r="DT21" s="158"/>
      <c r="DU21" s="158"/>
      <c r="DV21" s="158"/>
      <c r="DW21" s="158"/>
      <c r="DX21" s="182">
        <v>436</v>
      </c>
      <c r="DY21" s="205">
        <v>1000</v>
      </c>
      <c r="DZ21" s="205">
        <v>1600</v>
      </c>
      <c r="EA21" s="198">
        <v>600</v>
      </c>
      <c r="EB21" s="183">
        <f>'数値基準'!E234</f>
        <v>1.39</v>
      </c>
      <c r="EC21" s="184">
        <v>0.666</v>
      </c>
      <c r="ED21" s="159"/>
    </row>
    <row r="22" spans="1:134" ht="11.25" customHeight="1">
      <c r="A22" s="157"/>
      <c r="B22" s="158"/>
      <c r="C22" s="158"/>
      <c r="D22" s="158"/>
      <c r="E22" s="158"/>
      <c r="F22" s="158"/>
      <c r="G22" s="502"/>
      <c r="H22" s="503"/>
      <c r="I22" s="503"/>
      <c r="J22" s="504"/>
      <c r="K22" s="158"/>
      <c r="L22" s="158"/>
      <c r="M22" s="158"/>
      <c r="N22" s="158"/>
      <c r="O22" s="158"/>
      <c r="P22" s="159"/>
      <c r="Q22" s="159"/>
      <c r="R22" s="179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484" t="s">
        <v>7</v>
      </c>
      <c r="AD22" s="494"/>
      <c r="AE22" s="487" t="s">
        <v>269</v>
      </c>
      <c r="AF22" s="495"/>
      <c r="AG22" s="166"/>
      <c r="AH22" s="167"/>
      <c r="AI22" s="167"/>
      <c r="AJ22" s="157"/>
      <c r="AK22" s="484" t="s">
        <v>7</v>
      </c>
      <c r="AL22" s="493"/>
      <c r="AM22" s="493"/>
      <c r="AN22" s="494"/>
      <c r="AO22" s="487" t="s">
        <v>275</v>
      </c>
      <c r="AP22" s="495"/>
      <c r="AQ22" s="185"/>
      <c r="AR22" s="484" t="s">
        <v>7</v>
      </c>
      <c r="AS22" s="493"/>
      <c r="AT22" s="493"/>
      <c r="AU22" s="494"/>
      <c r="AV22" s="487" t="s">
        <v>275</v>
      </c>
      <c r="AW22" s="495"/>
      <c r="AX22" s="159"/>
      <c r="AY22" s="159"/>
      <c r="AZ22" s="157"/>
      <c r="BA22" s="158"/>
      <c r="BB22" s="158"/>
      <c r="BC22" s="158"/>
      <c r="BD22" s="158"/>
      <c r="BE22" s="158"/>
      <c r="BF22" s="196">
        <v>204</v>
      </c>
      <c r="BG22" s="206">
        <v>800</v>
      </c>
      <c r="BH22" s="206">
        <v>600</v>
      </c>
      <c r="BI22" s="200">
        <v>300</v>
      </c>
      <c r="BJ22" s="197">
        <f>'数値基準'!E73</f>
        <v>0.404</v>
      </c>
      <c r="BK22" s="194">
        <v>0.2</v>
      </c>
      <c r="BL22" s="158"/>
      <c r="BM22" s="158"/>
      <c r="BN22" s="159"/>
      <c r="BO22" s="159"/>
      <c r="BP22" s="157"/>
      <c r="BQ22" s="158"/>
      <c r="BR22" s="158"/>
      <c r="BS22" s="158"/>
      <c r="BT22" s="158"/>
      <c r="BU22" s="158"/>
      <c r="BV22" s="158"/>
      <c r="BW22" s="158"/>
      <c r="BX22" s="158"/>
      <c r="BY22" s="182">
        <v>312</v>
      </c>
      <c r="BZ22" s="205">
        <v>700</v>
      </c>
      <c r="CA22" s="205">
        <v>900</v>
      </c>
      <c r="CB22" s="198">
        <v>500</v>
      </c>
      <c r="CC22" s="183">
        <f>'数値基準'!E110</f>
        <v>0.681</v>
      </c>
      <c r="CD22" s="184">
        <v>0.2</v>
      </c>
      <c r="CE22" s="159"/>
      <c r="CF22" s="159"/>
      <c r="CG22" s="157"/>
      <c r="CH22" s="158"/>
      <c r="CI22" s="158"/>
      <c r="CJ22" s="158"/>
      <c r="CK22" s="158"/>
      <c r="CL22" s="158"/>
      <c r="CM22" s="158"/>
      <c r="CN22" s="158"/>
      <c r="CO22" s="158"/>
      <c r="CP22" s="196">
        <v>354</v>
      </c>
      <c r="CQ22" s="206">
        <v>1100</v>
      </c>
      <c r="CR22" s="206">
        <v>1200</v>
      </c>
      <c r="CS22" s="200">
        <v>600</v>
      </c>
      <c r="CT22" s="197">
        <f>'数値基準'!E152</f>
        <v>1.228</v>
      </c>
      <c r="CU22" s="194">
        <v>0.561</v>
      </c>
      <c r="CV22" s="159"/>
      <c r="CW22" s="159"/>
      <c r="CX22" s="157"/>
      <c r="CY22" s="158"/>
      <c r="CZ22" s="158"/>
      <c r="DA22" s="158"/>
      <c r="DB22" s="158"/>
      <c r="DC22" s="158"/>
      <c r="DD22" s="158"/>
      <c r="DE22" s="158"/>
      <c r="DF22" s="158"/>
      <c r="DG22" s="196">
        <v>397</v>
      </c>
      <c r="DH22" s="206">
        <v>800</v>
      </c>
      <c r="DI22" s="206">
        <v>600</v>
      </c>
      <c r="DJ22" s="200">
        <v>300</v>
      </c>
      <c r="DK22" s="197">
        <f>'数値基準'!E195</f>
        <v>0.479</v>
      </c>
      <c r="DL22" s="194">
        <v>0.082</v>
      </c>
      <c r="DM22" s="159"/>
      <c r="DN22" s="159"/>
      <c r="DO22" s="157"/>
      <c r="DP22" s="158"/>
      <c r="DQ22" s="158"/>
      <c r="DR22" s="158"/>
      <c r="DS22" s="158"/>
      <c r="DT22" s="158"/>
      <c r="DU22" s="158"/>
      <c r="DV22" s="158"/>
      <c r="DW22" s="158"/>
      <c r="DX22" s="182">
        <v>437</v>
      </c>
      <c r="DY22" s="205">
        <v>1000</v>
      </c>
      <c r="DZ22" s="205">
        <v>1800</v>
      </c>
      <c r="EA22" s="198">
        <v>900</v>
      </c>
      <c r="EB22" s="183">
        <f>'数値基準'!E235</f>
        <v>1.57</v>
      </c>
      <c r="EC22" s="184">
        <v>0.944</v>
      </c>
      <c r="ED22" s="159"/>
    </row>
    <row r="23" spans="1:134" ht="11.25" customHeight="1" thickBot="1">
      <c r="A23" s="157"/>
      <c r="B23" s="158"/>
      <c r="C23" s="158"/>
      <c r="D23" s="158"/>
      <c r="E23" s="158"/>
      <c r="F23" s="158"/>
      <c r="G23" s="505"/>
      <c r="H23" s="506"/>
      <c r="I23" s="506"/>
      <c r="J23" s="507"/>
      <c r="K23" s="158"/>
      <c r="L23" s="158"/>
      <c r="M23" s="158"/>
      <c r="N23" s="158"/>
      <c r="O23" s="158"/>
      <c r="P23" s="159"/>
      <c r="Q23" s="159"/>
      <c r="R23" s="179"/>
      <c r="S23" s="180" t="s">
        <v>265</v>
      </c>
      <c r="T23" s="180"/>
      <c r="U23" s="180"/>
      <c r="V23" s="180"/>
      <c r="W23" s="180"/>
      <c r="X23" s="180"/>
      <c r="Y23" s="180"/>
      <c r="Z23" s="180"/>
      <c r="AA23" s="180"/>
      <c r="AB23" s="180"/>
      <c r="AC23" s="178" t="s">
        <v>193</v>
      </c>
      <c r="AD23" s="178" t="s">
        <v>272</v>
      </c>
      <c r="AE23" s="181" t="s">
        <v>270</v>
      </c>
      <c r="AF23" s="182" t="s">
        <v>271</v>
      </c>
      <c r="AG23" s="166"/>
      <c r="AH23" s="167"/>
      <c r="AI23" s="167"/>
      <c r="AJ23" s="157"/>
      <c r="AK23" s="178" t="s">
        <v>193</v>
      </c>
      <c r="AL23" s="178" t="s">
        <v>276</v>
      </c>
      <c r="AM23" s="178" t="s">
        <v>277</v>
      </c>
      <c r="AN23" s="186" t="s">
        <v>278</v>
      </c>
      <c r="AO23" s="181" t="s">
        <v>270</v>
      </c>
      <c r="AP23" s="182" t="s">
        <v>279</v>
      </c>
      <c r="AQ23" s="185"/>
      <c r="AR23" s="178" t="s">
        <v>193</v>
      </c>
      <c r="AS23" s="178" t="s">
        <v>276</v>
      </c>
      <c r="AT23" s="178" t="s">
        <v>277</v>
      </c>
      <c r="AU23" s="186" t="s">
        <v>278</v>
      </c>
      <c r="AV23" s="181" t="s">
        <v>270</v>
      </c>
      <c r="AW23" s="182" t="s">
        <v>279</v>
      </c>
      <c r="AX23" s="159"/>
      <c r="AY23" s="159"/>
      <c r="AZ23" s="157"/>
      <c r="BA23" s="158"/>
      <c r="BB23" s="158"/>
      <c r="BC23" s="158"/>
      <c r="BD23" s="158"/>
      <c r="BE23" s="158"/>
      <c r="BF23" s="182">
        <v>205</v>
      </c>
      <c r="BG23" s="205">
        <v>800</v>
      </c>
      <c r="BH23" s="205">
        <v>700</v>
      </c>
      <c r="BI23" s="198">
        <v>300</v>
      </c>
      <c r="BJ23" s="183">
        <f>'数値基準'!E74</f>
        <v>0.417</v>
      </c>
      <c r="BK23" s="184">
        <v>0.228</v>
      </c>
      <c r="BL23" s="158"/>
      <c r="BM23" s="158"/>
      <c r="BN23" s="159"/>
      <c r="BO23" s="159"/>
      <c r="BP23" s="157"/>
      <c r="BQ23" s="158"/>
      <c r="BR23" s="158"/>
      <c r="BS23" s="158"/>
      <c r="BT23" s="158"/>
      <c r="BU23" s="158"/>
      <c r="BV23" s="158"/>
      <c r="BW23" s="158"/>
      <c r="BX23" s="158"/>
      <c r="BY23" s="191">
        <v>313</v>
      </c>
      <c r="BZ23" s="199">
        <v>700</v>
      </c>
      <c r="CA23" s="199">
        <v>1000</v>
      </c>
      <c r="CB23" s="201">
        <v>500</v>
      </c>
      <c r="CC23" s="195">
        <f>'数値基準'!E111</f>
        <v>0.749</v>
      </c>
      <c r="CD23" s="193">
        <v>0.237</v>
      </c>
      <c r="CE23" s="159"/>
      <c r="CF23" s="159"/>
      <c r="CG23" s="157"/>
      <c r="CH23" s="158"/>
      <c r="CI23" s="158"/>
      <c r="CJ23" s="158"/>
      <c r="CK23" s="158"/>
      <c r="CL23" s="158"/>
      <c r="CM23" s="158"/>
      <c r="CN23" s="158"/>
      <c r="CO23" s="158"/>
      <c r="CP23" s="182">
        <v>355</v>
      </c>
      <c r="CQ23" s="205">
        <v>1100</v>
      </c>
      <c r="CR23" s="205">
        <v>1400</v>
      </c>
      <c r="CS23" s="198">
        <v>600</v>
      </c>
      <c r="CT23" s="183">
        <f>'数値基準'!E153</f>
        <v>1.438</v>
      </c>
      <c r="CU23" s="184">
        <v>0.722</v>
      </c>
      <c r="CV23" s="159"/>
      <c r="CW23" s="159"/>
      <c r="CX23" s="157"/>
      <c r="CY23" s="158"/>
      <c r="CZ23" s="158"/>
      <c r="DA23" s="158"/>
      <c r="DB23" s="158"/>
      <c r="DC23" s="158"/>
      <c r="DD23" s="158"/>
      <c r="DE23" s="158"/>
      <c r="DF23" s="158"/>
      <c r="DG23" s="196">
        <v>398</v>
      </c>
      <c r="DH23" s="206">
        <v>800</v>
      </c>
      <c r="DI23" s="206">
        <v>700</v>
      </c>
      <c r="DJ23" s="200">
        <v>400</v>
      </c>
      <c r="DK23" s="197">
        <f>'数値基準'!E196</f>
        <v>0.542</v>
      </c>
      <c r="DL23" s="194">
        <v>0.119</v>
      </c>
      <c r="DM23" s="159"/>
      <c r="DN23" s="159"/>
      <c r="DO23" s="157"/>
      <c r="DP23" s="158"/>
      <c r="DQ23" s="158"/>
      <c r="DR23" s="158"/>
      <c r="DS23" s="158"/>
      <c r="DT23" s="158"/>
      <c r="DU23" s="158"/>
      <c r="DV23" s="158"/>
      <c r="DW23" s="158"/>
      <c r="DX23" s="191">
        <v>438</v>
      </c>
      <c r="DY23" s="199">
        <v>1000</v>
      </c>
      <c r="DZ23" s="199">
        <v>2000</v>
      </c>
      <c r="EA23" s="201">
        <v>900</v>
      </c>
      <c r="EB23" s="195">
        <f>'数値基準'!E236</f>
        <v>1.755</v>
      </c>
      <c r="EC23" s="193">
        <v>1.111</v>
      </c>
      <c r="ED23" s="159"/>
    </row>
    <row r="24" spans="1:134" ht="11.25" customHeigh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9"/>
      <c r="Q24" s="159"/>
      <c r="R24" s="179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96">
        <v>1</v>
      </c>
      <c r="AD24" s="200">
        <v>200</v>
      </c>
      <c r="AE24" s="197">
        <f>'数値基準'!E6</f>
        <v>0.021</v>
      </c>
      <c r="AF24" s="194">
        <v>0.016</v>
      </c>
      <c r="AG24" s="166"/>
      <c r="AH24" s="167"/>
      <c r="AI24" s="167"/>
      <c r="AJ24" s="157"/>
      <c r="AK24" s="187">
        <v>100</v>
      </c>
      <c r="AL24" s="200">
        <v>200</v>
      </c>
      <c r="AM24" s="200">
        <v>200</v>
      </c>
      <c r="AN24" s="204">
        <v>100</v>
      </c>
      <c r="AO24" s="188">
        <f>'数値基準'!E14</f>
        <v>0.16</v>
      </c>
      <c r="AP24" s="194">
        <v>0.019</v>
      </c>
      <c r="AQ24" s="185"/>
      <c r="AR24" s="187">
        <v>126</v>
      </c>
      <c r="AS24" s="200">
        <v>700</v>
      </c>
      <c r="AT24" s="200">
        <v>700</v>
      </c>
      <c r="AU24" s="204">
        <v>250</v>
      </c>
      <c r="AV24" s="188">
        <f>'数値基準'!E40</f>
        <v>0.386</v>
      </c>
      <c r="AW24" s="194">
        <v>0.203</v>
      </c>
      <c r="AX24" s="159"/>
      <c r="AY24" s="159"/>
      <c r="AZ24" s="157"/>
      <c r="BA24" s="158"/>
      <c r="BB24" s="158"/>
      <c r="BC24" s="158"/>
      <c r="BD24" s="158"/>
      <c r="BE24" s="158"/>
      <c r="BF24" s="182">
        <v>206</v>
      </c>
      <c r="BG24" s="205">
        <v>800</v>
      </c>
      <c r="BH24" s="205">
        <v>800</v>
      </c>
      <c r="BI24" s="198">
        <v>300</v>
      </c>
      <c r="BJ24" s="183">
        <f>'数値基準'!E75</f>
        <v>0.431</v>
      </c>
      <c r="BK24" s="184">
        <v>0.256</v>
      </c>
      <c r="BL24" s="158"/>
      <c r="BM24" s="158"/>
      <c r="BN24" s="159"/>
      <c r="BO24" s="159"/>
      <c r="BP24" s="157"/>
      <c r="BQ24" s="158"/>
      <c r="BR24" s="158"/>
      <c r="BS24" s="158"/>
      <c r="BT24" s="158"/>
      <c r="BU24" s="158"/>
      <c r="BV24" s="158"/>
      <c r="BW24" s="158"/>
      <c r="BX24" s="158"/>
      <c r="BY24" s="196">
        <v>314</v>
      </c>
      <c r="BZ24" s="206">
        <v>800</v>
      </c>
      <c r="CA24" s="206">
        <v>600</v>
      </c>
      <c r="CB24" s="200">
        <v>300</v>
      </c>
      <c r="CC24" s="197">
        <f>'数値基準'!E112</f>
        <v>0.533</v>
      </c>
      <c r="CD24" s="194">
        <v>0.099</v>
      </c>
      <c r="CE24" s="159"/>
      <c r="CF24" s="159"/>
      <c r="CG24" s="157"/>
      <c r="CH24" s="158"/>
      <c r="CI24" s="158"/>
      <c r="CJ24" s="158"/>
      <c r="CK24" s="158"/>
      <c r="CL24" s="158"/>
      <c r="CM24" s="158"/>
      <c r="CN24" s="158"/>
      <c r="CO24" s="158"/>
      <c r="CP24" s="182">
        <v>356</v>
      </c>
      <c r="CQ24" s="205">
        <v>1100</v>
      </c>
      <c r="CR24" s="205">
        <v>1600</v>
      </c>
      <c r="CS24" s="198">
        <v>600</v>
      </c>
      <c r="CT24" s="183">
        <f>'数値基準'!E154</f>
        <v>1.655</v>
      </c>
      <c r="CU24" s="184">
        <v>0.906</v>
      </c>
      <c r="CV24" s="159"/>
      <c r="CW24" s="159"/>
      <c r="CX24" s="157"/>
      <c r="CY24" s="158"/>
      <c r="CZ24" s="158"/>
      <c r="DA24" s="158"/>
      <c r="DB24" s="158"/>
      <c r="DC24" s="158"/>
      <c r="DD24" s="158"/>
      <c r="DE24" s="158"/>
      <c r="DF24" s="158"/>
      <c r="DG24" s="182">
        <v>399</v>
      </c>
      <c r="DH24" s="205">
        <v>800</v>
      </c>
      <c r="DI24" s="205">
        <v>800</v>
      </c>
      <c r="DJ24" s="198">
        <v>400</v>
      </c>
      <c r="DK24" s="183">
        <f>'数値基準'!E197</f>
        <v>0.605</v>
      </c>
      <c r="DL24" s="184">
        <v>0.146</v>
      </c>
      <c r="DM24" s="159"/>
      <c r="DN24" s="159"/>
      <c r="DO24" s="157"/>
      <c r="DP24" s="158"/>
      <c r="DQ24" s="158"/>
      <c r="DR24" s="158"/>
      <c r="DS24" s="158"/>
      <c r="DT24" s="158"/>
      <c r="DU24" s="158"/>
      <c r="DV24" s="158"/>
      <c r="DW24" s="158"/>
      <c r="DX24" s="196">
        <v>439</v>
      </c>
      <c r="DY24" s="206">
        <v>1100</v>
      </c>
      <c r="DZ24" s="206">
        <v>1200</v>
      </c>
      <c r="EA24" s="200">
        <v>600</v>
      </c>
      <c r="EB24" s="197">
        <f>'数値基準'!E237</f>
        <v>1.133</v>
      </c>
      <c r="EC24" s="194">
        <v>0.466</v>
      </c>
      <c r="ED24" s="159"/>
    </row>
    <row r="25" spans="1:134" ht="11.25" customHeigh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159"/>
      <c r="R25" s="179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2">
        <v>2</v>
      </c>
      <c r="AD25" s="198">
        <v>300</v>
      </c>
      <c r="AE25" s="183">
        <f>'数値基準'!E7</f>
        <v>0.021</v>
      </c>
      <c r="AF25" s="184">
        <v>0.024</v>
      </c>
      <c r="AG25" s="166"/>
      <c r="AH25" s="167"/>
      <c r="AI25" s="167"/>
      <c r="AJ25" s="157"/>
      <c r="AK25" s="178">
        <v>101</v>
      </c>
      <c r="AL25" s="198">
        <v>200</v>
      </c>
      <c r="AM25" s="198">
        <v>300</v>
      </c>
      <c r="AN25" s="202">
        <v>100</v>
      </c>
      <c r="AO25" s="189">
        <f>'数値基準'!E15</f>
        <v>0.173</v>
      </c>
      <c r="AP25" s="184">
        <v>0.026</v>
      </c>
      <c r="AQ25" s="185"/>
      <c r="AR25" s="178">
        <v>127</v>
      </c>
      <c r="AS25" s="198">
        <v>700</v>
      </c>
      <c r="AT25" s="198">
        <v>800</v>
      </c>
      <c r="AU25" s="202">
        <v>250</v>
      </c>
      <c r="AV25" s="189">
        <f>'数値基準'!E41</f>
        <v>0.399</v>
      </c>
      <c r="AW25" s="184">
        <v>0.228</v>
      </c>
      <c r="AX25" s="159"/>
      <c r="AY25" s="159"/>
      <c r="AZ25" s="157"/>
      <c r="BA25" s="158"/>
      <c r="BB25" s="158"/>
      <c r="BC25" s="158"/>
      <c r="BD25" s="158"/>
      <c r="BE25" s="158"/>
      <c r="BF25" s="182">
        <v>207</v>
      </c>
      <c r="BG25" s="205">
        <v>800</v>
      </c>
      <c r="BH25" s="205">
        <v>900</v>
      </c>
      <c r="BI25" s="198">
        <v>300</v>
      </c>
      <c r="BJ25" s="183">
        <f>'数値基準'!E76</f>
        <v>0.445</v>
      </c>
      <c r="BK25" s="184">
        <v>0.284</v>
      </c>
      <c r="BL25" s="158"/>
      <c r="BM25" s="158"/>
      <c r="BN25" s="159"/>
      <c r="BO25" s="159"/>
      <c r="BP25" s="157"/>
      <c r="BQ25" s="158"/>
      <c r="BR25" s="158"/>
      <c r="BS25" s="158"/>
      <c r="BT25" s="158"/>
      <c r="BU25" s="158"/>
      <c r="BV25" s="158"/>
      <c r="BW25" s="158"/>
      <c r="BX25" s="158"/>
      <c r="BY25" s="182">
        <v>315</v>
      </c>
      <c r="BZ25" s="205">
        <v>800</v>
      </c>
      <c r="CA25" s="205">
        <v>700</v>
      </c>
      <c r="CB25" s="198">
        <v>400</v>
      </c>
      <c r="CC25" s="183">
        <f>'数値基準'!E113</f>
        <v>0.608</v>
      </c>
      <c r="CD25" s="184">
        <v>0.142</v>
      </c>
      <c r="CE25" s="159"/>
      <c r="CF25" s="159"/>
      <c r="CG25" s="157"/>
      <c r="CH25" s="158"/>
      <c r="CI25" s="158"/>
      <c r="CJ25" s="158"/>
      <c r="CK25" s="158"/>
      <c r="CL25" s="158"/>
      <c r="CM25" s="158"/>
      <c r="CN25" s="158"/>
      <c r="CO25" s="158"/>
      <c r="CP25" s="182">
        <v>357</v>
      </c>
      <c r="CQ25" s="205">
        <v>1100</v>
      </c>
      <c r="CR25" s="205">
        <v>1800</v>
      </c>
      <c r="CS25" s="198">
        <v>900</v>
      </c>
      <c r="CT25" s="183">
        <f>'数値基準'!E155</f>
        <v>1.878</v>
      </c>
      <c r="CU25" s="184">
        <v>1.262</v>
      </c>
      <c r="CV25" s="159"/>
      <c r="CW25" s="159"/>
      <c r="CX25" s="157"/>
      <c r="CY25" s="158"/>
      <c r="CZ25" s="158"/>
      <c r="DA25" s="158"/>
      <c r="DB25" s="158"/>
      <c r="DC25" s="158"/>
      <c r="DD25" s="158"/>
      <c r="DE25" s="158"/>
      <c r="DF25" s="158"/>
      <c r="DG25" s="182">
        <v>400</v>
      </c>
      <c r="DH25" s="205">
        <v>800</v>
      </c>
      <c r="DI25" s="205">
        <v>900</v>
      </c>
      <c r="DJ25" s="198">
        <v>500</v>
      </c>
      <c r="DK25" s="183">
        <f>'数値基準'!E198</f>
        <v>0.668</v>
      </c>
      <c r="DL25" s="184">
        <v>0.194</v>
      </c>
      <c r="DM25" s="159"/>
      <c r="DN25" s="159"/>
      <c r="DO25" s="157"/>
      <c r="DP25" s="158"/>
      <c r="DQ25" s="158"/>
      <c r="DR25" s="158"/>
      <c r="DS25" s="158"/>
      <c r="DT25" s="158"/>
      <c r="DU25" s="158"/>
      <c r="DV25" s="158"/>
      <c r="DW25" s="158"/>
      <c r="DX25" s="196">
        <v>440</v>
      </c>
      <c r="DY25" s="206">
        <v>1100</v>
      </c>
      <c r="DZ25" s="206">
        <v>1400</v>
      </c>
      <c r="EA25" s="200">
        <v>600</v>
      </c>
      <c r="EB25" s="197">
        <f>'数値基準'!E238</f>
        <v>1.311</v>
      </c>
      <c r="EC25" s="194">
        <v>0.592</v>
      </c>
      <c r="ED25" s="159"/>
    </row>
    <row r="26" spans="1:134" ht="11.25" customHeight="1" thickBot="1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9"/>
      <c r="Q26" s="481"/>
      <c r="R26" s="179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2">
        <v>3</v>
      </c>
      <c r="AD26" s="198">
        <v>400</v>
      </c>
      <c r="AE26" s="183">
        <f>'数値基準'!E8</f>
        <v>0.021</v>
      </c>
      <c r="AF26" s="184">
        <v>0.032</v>
      </c>
      <c r="AG26" s="166"/>
      <c r="AH26" s="167"/>
      <c r="AI26" s="481"/>
      <c r="AJ26" s="157"/>
      <c r="AK26" s="178">
        <v>102</v>
      </c>
      <c r="AL26" s="198">
        <v>200</v>
      </c>
      <c r="AM26" s="198">
        <v>400</v>
      </c>
      <c r="AN26" s="202">
        <v>100</v>
      </c>
      <c r="AO26" s="189">
        <f>'数値基準'!E16</f>
        <v>0.187</v>
      </c>
      <c r="AP26" s="184">
        <v>0.033</v>
      </c>
      <c r="AQ26" s="185"/>
      <c r="AR26" s="178">
        <v>128</v>
      </c>
      <c r="AS26" s="198">
        <v>700</v>
      </c>
      <c r="AT26" s="198">
        <v>900</v>
      </c>
      <c r="AU26" s="202">
        <v>250</v>
      </c>
      <c r="AV26" s="189">
        <f>'数値基準'!E42</f>
        <v>0.413</v>
      </c>
      <c r="AW26" s="184">
        <v>0.252</v>
      </c>
      <c r="AX26" s="159"/>
      <c r="AY26" s="481"/>
      <c r="AZ26" s="157"/>
      <c r="BA26" s="158"/>
      <c r="BB26" s="158"/>
      <c r="BC26" s="158"/>
      <c r="BD26" s="158"/>
      <c r="BE26" s="158"/>
      <c r="BF26" s="182">
        <v>208</v>
      </c>
      <c r="BG26" s="205">
        <v>800</v>
      </c>
      <c r="BH26" s="205">
        <v>1000</v>
      </c>
      <c r="BI26" s="198">
        <v>300</v>
      </c>
      <c r="BJ26" s="183">
        <f>'数値基準'!E77</f>
        <v>0.458</v>
      </c>
      <c r="BK26" s="184">
        <v>0.312</v>
      </c>
      <c r="BL26" s="158"/>
      <c r="BM26" s="158"/>
      <c r="BN26" s="159"/>
      <c r="BO26" s="481"/>
      <c r="BP26" s="157"/>
      <c r="BQ26" s="158"/>
      <c r="BR26" s="158"/>
      <c r="BS26" s="158"/>
      <c r="BT26" s="158"/>
      <c r="BU26" s="158"/>
      <c r="BV26" s="158"/>
      <c r="BW26" s="158"/>
      <c r="BX26" s="158"/>
      <c r="BY26" s="182">
        <v>316</v>
      </c>
      <c r="BZ26" s="205">
        <v>800</v>
      </c>
      <c r="CA26" s="205">
        <v>800</v>
      </c>
      <c r="CB26" s="198">
        <v>400</v>
      </c>
      <c r="CC26" s="183">
        <f>'数値基準'!E114</f>
        <v>0.683</v>
      </c>
      <c r="CD26" s="184">
        <v>0.176</v>
      </c>
      <c r="CE26" s="159"/>
      <c r="CF26" s="481"/>
      <c r="CG26" s="157"/>
      <c r="CH26" s="158"/>
      <c r="CI26" s="158"/>
      <c r="CJ26" s="158"/>
      <c r="CK26" s="158"/>
      <c r="CL26" s="158"/>
      <c r="CM26" s="158"/>
      <c r="CN26" s="158"/>
      <c r="CO26" s="158"/>
      <c r="CP26" s="191">
        <v>358</v>
      </c>
      <c r="CQ26" s="199">
        <v>1100</v>
      </c>
      <c r="CR26" s="199">
        <v>2000</v>
      </c>
      <c r="CS26" s="201">
        <v>900</v>
      </c>
      <c r="CT26" s="195">
        <f>'数値基準'!E156</f>
        <v>2.107</v>
      </c>
      <c r="CU26" s="193">
        <v>1.497</v>
      </c>
      <c r="CV26" s="159"/>
      <c r="CW26" s="481"/>
      <c r="CX26" s="157"/>
      <c r="CY26" s="158"/>
      <c r="CZ26" s="158"/>
      <c r="DA26" s="158"/>
      <c r="DB26" s="158"/>
      <c r="DC26" s="158"/>
      <c r="DD26" s="158"/>
      <c r="DE26" s="158"/>
      <c r="DF26" s="158"/>
      <c r="DG26" s="191">
        <v>401</v>
      </c>
      <c r="DH26" s="199">
        <v>800</v>
      </c>
      <c r="DI26" s="199">
        <v>1000</v>
      </c>
      <c r="DJ26" s="201">
        <v>500</v>
      </c>
      <c r="DK26" s="195">
        <f>'数値基準'!E199</f>
        <v>0.731</v>
      </c>
      <c r="DL26" s="193">
        <v>0.227</v>
      </c>
      <c r="DM26" s="159"/>
      <c r="DN26" s="481"/>
      <c r="DO26" s="157"/>
      <c r="DP26" s="158"/>
      <c r="DQ26" s="158"/>
      <c r="DR26" s="158"/>
      <c r="DS26" s="158"/>
      <c r="DT26" s="158"/>
      <c r="DU26" s="158"/>
      <c r="DV26" s="158"/>
      <c r="DW26" s="158"/>
      <c r="DX26" s="182">
        <v>441</v>
      </c>
      <c r="DY26" s="205">
        <v>1100</v>
      </c>
      <c r="DZ26" s="205">
        <v>1600</v>
      </c>
      <c r="EA26" s="198">
        <v>600</v>
      </c>
      <c r="EB26" s="183">
        <f>'数値基準'!E239</f>
        <v>1.495</v>
      </c>
      <c r="EC26" s="184">
        <v>0.737</v>
      </c>
      <c r="ED26" s="159"/>
    </row>
    <row r="27" spans="1:134" ht="11.25" customHeight="1" thickBot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9"/>
      <c r="Q27" s="482"/>
      <c r="R27" s="179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2">
        <v>4</v>
      </c>
      <c r="AD27" s="198">
        <v>500</v>
      </c>
      <c r="AE27" s="183">
        <f>'数値基準'!E9</f>
        <v>0.021</v>
      </c>
      <c r="AF27" s="184">
        <v>0.04</v>
      </c>
      <c r="AG27" s="166"/>
      <c r="AH27" s="167"/>
      <c r="AI27" s="482"/>
      <c r="AJ27" s="157"/>
      <c r="AK27" s="190">
        <v>103</v>
      </c>
      <c r="AL27" s="201">
        <v>200</v>
      </c>
      <c r="AM27" s="199">
        <v>500</v>
      </c>
      <c r="AN27" s="203">
        <v>100</v>
      </c>
      <c r="AO27" s="192">
        <f>'数値基準'!E17</f>
        <v>0.201</v>
      </c>
      <c r="AP27" s="193">
        <v>0.04</v>
      </c>
      <c r="AQ27" s="185"/>
      <c r="AR27" s="190">
        <v>129</v>
      </c>
      <c r="AS27" s="201">
        <v>700</v>
      </c>
      <c r="AT27" s="201">
        <v>1000</v>
      </c>
      <c r="AU27" s="203">
        <v>250</v>
      </c>
      <c r="AV27" s="192">
        <f>'数値基準'!E43</f>
        <v>0.427</v>
      </c>
      <c r="AW27" s="193">
        <v>0.277</v>
      </c>
      <c r="AX27" s="159"/>
      <c r="AY27" s="482"/>
      <c r="AZ27" s="157"/>
      <c r="BA27" s="158"/>
      <c r="BB27" s="158"/>
      <c r="BC27" s="158"/>
      <c r="BD27" s="158"/>
      <c r="BE27" s="158"/>
      <c r="BF27" s="191">
        <v>209</v>
      </c>
      <c r="BG27" s="199">
        <v>800</v>
      </c>
      <c r="BH27" s="199">
        <v>1100</v>
      </c>
      <c r="BI27" s="201">
        <v>300</v>
      </c>
      <c r="BJ27" s="195">
        <f>'数値基準'!E78</f>
        <v>0.472</v>
      </c>
      <c r="BK27" s="193">
        <v>0.34</v>
      </c>
      <c r="BL27" s="158"/>
      <c r="BM27" s="158"/>
      <c r="BN27" s="159"/>
      <c r="BO27" s="482"/>
      <c r="BP27" s="157"/>
      <c r="BQ27" s="158"/>
      <c r="BR27" s="158"/>
      <c r="BS27" s="158"/>
      <c r="BT27" s="158"/>
      <c r="BU27" s="158"/>
      <c r="BV27" s="158"/>
      <c r="BW27" s="158"/>
      <c r="BX27" s="158"/>
      <c r="BY27" s="182">
        <v>317</v>
      </c>
      <c r="BZ27" s="205">
        <v>800</v>
      </c>
      <c r="CA27" s="205">
        <v>900</v>
      </c>
      <c r="CB27" s="198">
        <v>500</v>
      </c>
      <c r="CC27" s="183">
        <f>'数値基準'!E115</f>
        <v>0.758</v>
      </c>
      <c r="CD27" s="184">
        <v>0.233</v>
      </c>
      <c r="CE27" s="159"/>
      <c r="CF27" s="482"/>
      <c r="CG27" s="157"/>
      <c r="CH27" s="158"/>
      <c r="CI27" s="158"/>
      <c r="CJ27" s="158"/>
      <c r="CK27" s="158"/>
      <c r="CL27" s="158"/>
      <c r="CM27" s="158"/>
      <c r="CN27" s="158"/>
      <c r="CO27" s="158"/>
      <c r="CP27" s="196">
        <v>359</v>
      </c>
      <c r="CQ27" s="206">
        <v>1200</v>
      </c>
      <c r="CR27" s="206">
        <v>1200</v>
      </c>
      <c r="CS27" s="200">
        <v>600</v>
      </c>
      <c r="CT27" s="197">
        <f>'数値基準'!E157</f>
        <v>1.31</v>
      </c>
      <c r="CU27" s="194">
        <v>0.616</v>
      </c>
      <c r="CV27" s="159"/>
      <c r="CW27" s="482"/>
      <c r="CX27" s="157"/>
      <c r="CY27" s="158"/>
      <c r="CZ27" s="158"/>
      <c r="DA27" s="158"/>
      <c r="DB27" s="158"/>
      <c r="DC27" s="158"/>
      <c r="DD27" s="158"/>
      <c r="DE27" s="158"/>
      <c r="DF27" s="158"/>
      <c r="DG27" s="196">
        <v>402</v>
      </c>
      <c r="DH27" s="206">
        <v>900</v>
      </c>
      <c r="DI27" s="206">
        <v>600</v>
      </c>
      <c r="DJ27" s="200">
        <v>300</v>
      </c>
      <c r="DK27" s="197">
        <f>'数値基準'!E200</f>
        <v>0.534</v>
      </c>
      <c r="DL27" s="194">
        <v>0.093</v>
      </c>
      <c r="DM27" s="159"/>
      <c r="DN27" s="482"/>
      <c r="DO27" s="157"/>
      <c r="DP27" s="158"/>
      <c r="DQ27" s="158"/>
      <c r="DR27" s="158"/>
      <c r="DS27" s="158"/>
      <c r="DT27" s="158"/>
      <c r="DU27" s="158"/>
      <c r="DV27" s="158"/>
      <c r="DW27" s="158"/>
      <c r="DX27" s="182">
        <v>442</v>
      </c>
      <c r="DY27" s="205">
        <v>1100</v>
      </c>
      <c r="DZ27" s="205">
        <v>1800</v>
      </c>
      <c r="EA27" s="198">
        <v>900</v>
      </c>
      <c r="EB27" s="183">
        <f>'数値基準'!E240</f>
        <v>1.685</v>
      </c>
      <c r="EC27" s="184">
        <v>1.049</v>
      </c>
      <c r="ED27" s="159"/>
    </row>
    <row r="28" spans="1:134" ht="11.25" customHeight="1" thickBot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9"/>
      <c r="R28" s="179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2">
        <v>5</v>
      </c>
      <c r="AD28" s="198">
        <v>600</v>
      </c>
      <c r="AE28" s="183">
        <f>'数値基準'!E10</f>
        <v>0.021</v>
      </c>
      <c r="AF28" s="184">
        <v>0.048</v>
      </c>
      <c r="AG28" s="166"/>
      <c r="AH28" s="167"/>
      <c r="AJ28" s="157"/>
      <c r="AK28" s="187">
        <v>104</v>
      </c>
      <c r="AL28" s="200">
        <v>300</v>
      </c>
      <c r="AM28" s="200">
        <v>300</v>
      </c>
      <c r="AN28" s="204">
        <v>100</v>
      </c>
      <c r="AO28" s="188">
        <f>'数値基準'!E18</f>
        <v>0.205</v>
      </c>
      <c r="AP28" s="194">
        <v>0.037</v>
      </c>
      <c r="AQ28" s="185"/>
      <c r="AR28" s="187">
        <v>130</v>
      </c>
      <c r="AS28" s="200">
        <v>800</v>
      </c>
      <c r="AT28" s="200">
        <v>600</v>
      </c>
      <c r="AU28" s="204">
        <v>250</v>
      </c>
      <c r="AV28" s="188">
        <f>'数値基準'!E44</f>
        <v>0.404</v>
      </c>
      <c r="AW28" s="194">
        <v>0.2</v>
      </c>
      <c r="AX28" s="159"/>
      <c r="AZ28" s="157"/>
      <c r="BA28" s="158"/>
      <c r="BB28" s="158"/>
      <c r="BC28" s="158"/>
      <c r="BD28" s="158"/>
      <c r="BE28" s="158"/>
      <c r="BF28" s="196">
        <v>210</v>
      </c>
      <c r="BG28" s="206">
        <v>900</v>
      </c>
      <c r="BH28" s="206">
        <v>600</v>
      </c>
      <c r="BI28" s="200">
        <v>300</v>
      </c>
      <c r="BJ28" s="197">
        <f>'数値基準'!E79</f>
        <v>0.435</v>
      </c>
      <c r="BK28" s="194">
        <v>0.235</v>
      </c>
      <c r="BL28" s="158"/>
      <c r="BM28" s="158"/>
      <c r="BN28" s="159"/>
      <c r="BP28" s="157"/>
      <c r="BQ28" s="158"/>
      <c r="BR28" s="158"/>
      <c r="BS28" s="158"/>
      <c r="BT28" s="158"/>
      <c r="BU28" s="158"/>
      <c r="BV28" s="158"/>
      <c r="BW28" s="158"/>
      <c r="BX28" s="158"/>
      <c r="BY28" s="191">
        <v>318</v>
      </c>
      <c r="BZ28" s="199">
        <v>800</v>
      </c>
      <c r="CA28" s="199">
        <v>1000</v>
      </c>
      <c r="CB28" s="201">
        <v>500</v>
      </c>
      <c r="CC28" s="195">
        <f>'数値基準'!E116</f>
        <v>0.834</v>
      </c>
      <c r="CD28" s="193">
        <v>0.275</v>
      </c>
      <c r="CE28" s="159"/>
      <c r="CG28" s="157"/>
      <c r="CH28" s="158"/>
      <c r="CI28" s="158"/>
      <c r="CJ28" s="158"/>
      <c r="CK28" s="158"/>
      <c r="CL28" s="158"/>
      <c r="CM28" s="158"/>
      <c r="CN28" s="158"/>
      <c r="CO28" s="158"/>
      <c r="CP28" s="182">
        <v>360</v>
      </c>
      <c r="CQ28" s="205">
        <v>1200</v>
      </c>
      <c r="CR28" s="205">
        <v>1400</v>
      </c>
      <c r="CS28" s="198">
        <v>600</v>
      </c>
      <c r="CT28" s="183">
        <f>'数値基準'!E158</f>
        <v>1.532</v>
      </c>
      <c r="CU28" s="184">
        <v>0.79</v>
      </c>
      <c r="CV28" s="159"/>
      <c r="CX28" s="157"/>
      <c r="CY28" s="158"/>
      <c r="CZ28" s="158"/>
      <c r="DA28" s="158"/>
      <c r="DB28" s="158"/>
      <c r="DC28" s="158"/>
      <c r="DD28" s="158"/>
      <c r="DE28" s="158"/>
      <c r="DF28" s="158"/>
      <c r="DG28" s="196">
        <v>403</v>
      </c>
      <c r="DH28" s="206">
        <v>900</v>
      </c>
      <c r="DI28" s="206">
        <v>700</v>
      </c>
      <c r="DJ28" s="200">
        <v>400</v>
      </c>
      <c r="DK28" s="197">
        <f>'数値基準'!E201</f>
        <v>0.602</v>
      </c>
      <c r="DL28" s="194">
        <v>0.136</v>
      </c>
      <c r="DM28" s="159"/>
      <c r="DO28" s="157"/>
      <c r="DP28" s="158"/>
      <c r="DQ28" s="158"/>
      <c r="DR28" s="158"/>
      <c r="DS28" s="158"/>
      <c r="DT28" s="158"/>
      <c r="DU28" s="158"/>
      <c r="DV28" s="158"/>
      <c r="DW28" s="158"/>
      <c r="DX28" s="191">
        <v>443</v>
      </c>
      <c r="DY28" s="199">
        <v>1100</v>
      </c>
      <c r="DZ28" s="199">
        <v>2000</v>
      </c>
      <c r="EA28" s="201">
        <v>900</v>
      </c>
      <c r="EB28" s="195">
        <f>'数値基準'!E241</f>
        <v>1.881</v>
      </c>
      <c r="EC28" s="193">
        <v>1.232</v>
      </c>
      <c r="ED28" s="159"/>
    </row>
    <row r="29" spans="1:134" ht="11.25" customHeight="1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66"/>
      <c r="AH29" s="167"/>
      <c r="AJ29" s="157"/>
      <c r="AK29" s="178">
        <v>105</v>
      </c>
      <c r="AL29" s="198">
        <v>300</v>
      </c>
      <c r="AM29" s="198">
        <v>400</v>
      </c>
      <c r="AN29" s="202">
        <v>100</v>
      </c>
      <c r="AO29" s="189">
        <f>'数値基準'!E19</f>
        <v>0.219</v>
      </c>
      <c r="AP29" s="184">
        <v>0.047</v>
      </c>
      <c r="AQ29" s="185"/>
      <c r="AR29" s="178">
        <v>131</v>
      </c>
      <c r="AS29" s="198">
        <v>800</v>
      </c>
      <c r="AT29" s="198">
        <v>700</v>
      </c>
      <c r="AU29" s="202">
        <v>250</v>
      </c>
      <c r="AV29" s="189">
        <f>'数値基準'!E45</f>
        <v>0.417</v>
      </c>
      <c r="AW29" s="184">
        <v>0.228</v>
      </c>
      <c r="AX29" s="159"/>
      <c r="AZ29" s="157"/>
      <c r="BA29" s="158"/>
      <c r="BB29" s="158"/>
      <c r="BC29" s="158"/>
      <c r="BD29" s="158"/>
      <c r="BE29" s="158"/>
      <c r="BF29" s="182">
        <v>211</v>
      </c>
      <c r="BG29" s="205">
        <v>900</v>
      </c>
      <c r="BH29" s="205">
        <v>700</v>
      </c>
      <c r="BI29" s="198">
        <v>300</v>
      </c>
      <c r="BJ29" s="183">
        <f>'数値基準'!E80</f>
        <v>0.449</v>
      </c>
      <c r="BK29" s="184">
        <v>0.267</v>
      </c>
      <c r="BL29" s="158"/>
      <c r="BM29" s="158"/>
      <c r="BN29" s="159"/>
      <c r="BP29" s="157"/>
      <c r="BQ29" s="158"/>
      <c r="BR29" s="158"/>
      <c r="BS29" s="158"/>
      <c r="BT29" s="158"/>
      <c r="BU29" s="158"/>
      <c r="BV29" s="158"/>
      <c r="BW29" s="158"/>
      <c r="BX29" s="158"/>
      <c r="BY29" s="196">
        <v>319</v>
      </c>
      <c r="BZ29" s="206">
        <v>900</v>
      </c>
      <c r="CA29" s="206">
        <v>600</v>
      </c>
      <c r="CB29" s="200">
        <v>300</v>
      </c>
      <c r="CC29" s="197">
        <f>'数値基準'!E117</f>
        <v>0.593</v>
      </c>
      <c r="CD29" s="194">
        <v>0.113</v>
      </c>
      <c r="CE29" s="159"/>
      <c r="CG29" s="157"/>
      <c r="CH29" s="158"/>
      <c r="CI29" s="158"/>
      <c r="CJ29" s="158"/>
      <c r="CK29" s="158"/>
      <c r="CL29" s="158"/>
      <c r="CM29" s="158"/>
      <c r="CN29" s="158"/>
      <c r="CO29" s="158"/>
      <c r="CP29" s="182">
        <v>361</v>
      </c>
      <c r="CQ29" s="205">
        <v>1200</v>
      </c>
      <c r="CR29" s="205">
        <v>1600</v>
      </c>
      <c r="CS29" s="198">
        <v>600</v>
      </c>
      <c r="CT29" s="183">
        <f>'数値基準'!E159</f>
        <v>1.76</v>
      </c>
      <c r="CU29" s="184">
        <v>0.992</v>
      </c>
      <c r="CV29" s="159"/>
      <c r="CX29" s="157"/>
      <c r="CY29" s="158"/>
      <c r="CZ29" s="158"/>
      <c r="DA29" s="158"/>
      <c r="DB29" s="158"/>
      <c r="DC29" s="158"/>
      <c r="DD29" s="158"/>
      <c r="DE29" s="158"/>
      <c r="DF29" s="158"/>
      <c r="DG29" s="182">
        <v>404</v>
      </c>
      <c r="DH29" s="205">
        <v>900</v>
      </c>
      <c r="DI29" s="205">
        <v>800</v>
      </c>
      <c r="DJ29" s="198">
        <v>400</v>
      </c>
      <c r="DK29" s="183">
        <f>'数値基準'!E202</f>
        <v>0.671</v>
      </c>
      <c r="DL29" s="184">
        <v>0.166</v>
      </c>
      <c r="DM29" s="159"/>
      <c r="DO29" s="157"/>
      <c r="DP29" s="158"/>
      <c r="DQ29" s="158"/>
      <c r="DR29" s="158"/>
      <c r="DS29" s="158"/>
      <c r="DT29" s="158"/>
      <c r="DU29" s="158"/>
      <c r="DV29" s="158"/>
      <c r="DW29" s="158"/>
      <c r="DX29" s="196">
        <v>444</v>
      </c>
      <c r="DY29" s="206">
        <v>1200</v>
      </c>
      <c r="DZ29" s="206">
        <v>1200</v>
      </c>
      <c r="EA29" s="200">
        <v>600</v>
      </c>
      <c r="EB29" s="197">
        <f>'数値基準'!E242</f>
        <v>1.217</v>
      </c>
      <c r="EC29" s="194">
        <v>0.512</v>
      </c>
      <c r="ED29" s="159"/>
    </row>
    <row r="30" spans="1:134" ht="11.25" customHeight="1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9"/>
      <c r="Q30" s="159"/>
      <c r="R30" s="179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66"/>
      <c r="AH30" s="167"/>
      <c r="AI30" s="167"/>
      <c r="AJ30" s="157"/>
      <c r="AK30" s="178">
        <v>106</v>
      </c>
      <c r="AL30" s="198">
        <v>300</v>
      </c>
      <c r="AM30" s="198">
        <v>500</v>
      </c>
      <c r="AN30" s="202">
        <v>100</v>
      </c>
      <c r="AO30" s="189">
        <f>'数値基準'!E20</f>
        <v>0.232</v>
      </c>
      <c r="AP30" s="184">
        <v>0.058</v>
      </c>
      <c r="AQ30" s="185"/>
      <c r="AR30" s="178">
        <v>132</v>
      </c>
      <c r="AS30" s="198">
        <v>800</v>
      </c>
      <c r="AT30" s="198">
        <v>800</v>
      </c>
      <c r="AU30" s="202">
        <v>250</v>
      </c>
      <c r="AV30" s="189">
        <f>'数値基準'!E46</f>
        <v>0.431</v>
      </c>
      <c r="AW30" s="184">
        <v>0.256</v>
      </c>
      <c r="AX30" s="159"/>
      <c r="AY30" s="159"/>
      <c r="AZ30" s="157"/>
      <c r="BA30" s="158"/>
      <c r="BB30" s="158"/>
      <c r="BC30" s="158"/>
      <c r="BD30" s="158"/>
      <c r="BE30" s="158"/>
      <c r="BF30" s="182">
        <v>212</v>
      </c>
      <c r="BG30" s="205">
        <v>900</v>
      </c>
      <c r="BH30" s="205">
        <v>800</v>
      </c>
      <c r="BI30" s="198">
        <v>300</v>
      </c>
      <c r="BJ30" s="183">
        <f>'数値基準'!E81</f>
        <v>0.463</v>
      </c>
      <c r="BK30" s="184">
        <v>0.298</v>
      </c>
      <c r="BL30" s="158"/>
      <c r="BM30" s="158"/>
      <c r="BN30" s="159"/>
      <c r="BO30" s="159"/>
      <c r="BP30" s="157"/>
      <c r="BQ30" s="158"/>
      <c r="BR30" s="158"/>
      <c r="BS30" s="158"/>
      <c r="BT30" s="158"/>
      <c r="BU30" s="158"/>
      <c r="BV30" s="158"/>
      <c r="BW30" s="158"/>
      <c r="BX30" s="158"/>
      <c r="BY30" s="182">
        <v>320</v>
      </c>
      <c r="BZ30" s="205">
        <v>900</v>
      </c>
      <c r="CA30" s="205">
        <v>700</v>
      </c>
      <c r="CB30" s="198">
        <v>400</v>
      </c>
      <c r="CC30" s="183">
        <f>'数値基準'!E118</f>
        <v>0.674</v>
      </c>
      <c r="CD30" s="184">
        <v>0.162</v>
      </c>
      <c r="CE30" s="159"/>
      <c r="CF30" s="159"/>
      <c r="CG30" s="157"/>
      <c r="CH30" s="158"/>
      <c r="CI30" s="158"/>
      <c r="CJ30" s="158"/>
      <c r="CK30" s="158"/>
      <c r="CL30" s="158"/>
      <c r="CM30" s="158"/>
      <c r="CN30" s="158"/>
      <c r="CO30" s="158"/>
      <c r="CP30" s="182">
        <v>362</v>
      </c>
      <c r="CQ30" s="205">
        <v>1200</v>
      </c>
      <c r="CR30" s="205">
        <v>1800</v>
      </c>
      <c r="CS30" s="198">
        <v>900</v>
      </c>
      <c r="CT30" s="183">
        <f>'数値基準'!E160</f>
        <v>1.994</v>
      </c>
      <c r="CU30" s="184">
        <v>1.386</v>
      </c>
      <c r="CV30" s="159"/>
      <c r="CW30" s="159"/>
      <c r="CX30" s="157"/>
      <c r="CY30" s="158"/>
      <c r="CZ30" s="158"/>
      <c r="DA30" s="158"/>
      <c r="DB30" s="158"/>
      <c r="DC30" s="158"/>
      <c r="DD30" s="158"/>
      <c r="DE30" s="158"/>
      <c r="DF30" s="158"/>
      <c r="DG30" s="182">
        <v>405</v>
      </c>
      <c r="DH30" s="205">
        <v>900</v>
      </c>
      <c r="DI30" s="205">
        <v>900</v>
      </c>
      <c r="DJ30" s="198">
        <v>500</v>
      </c>
      <c r="DK30" s="183">
        <f>'数値基準'!E203</f>
        <v>0.74</v>
      </c>
      <c r="DL30" s="184">
        <v>0.222</v>
      </c>
      <c r="DM30" s="159"/>
      <c r="DN30" s="159"/>
      <c r="DO30" s="157"/>
      <c r="DP30" s="158"/>
      <c r="DQ30" s="158"/>
      <c r="DR30" s="158"/>
      <c r="DS30" s="158"/>
      <c r="DT30" s="158"/>
      <c r="DU30" s="158"/>
      <c r="DV30" s="158"/>
      <c r="DW30" s="158"/>
      <c r="DX30" s="196">
        <v>445</v>
      </c>
      <c r="DY30" s="206">
        <v>1200</v>
      </c>
      <c r="DZ30" s="206">
        <v>1400</v>
      </c>
      <c r="EA30" s="200">
        <v>600</v>
      </c>
      <c r="EB30" s="197">
        <f>'数値基準'!E243</f>
        <v>1.405</v>
      </c>
      <c r="EC30" s="194">
        <v>0.65</v>
      </c>
      <c r="ED30" s="159"/>
    </row>
    <row r="31" spans="1:134" ht="11.25" customHeight="1" thickBo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  <c r="Q31" s="159"/>
      <c r="R31" s="179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66"/>
      <c r="AH31" s="167"/>
      <c r="AI31" s="167"/>
      <c r="AJ31" s="157"/>
      <c r="AK31" s="190">
        <v>107</v>
      </c>
      <c r="AL31" s="201">
        <v>300</v>
      </c>
      <c r="AM31" s="201">
        <v>600</v>
      </c>
      <c r="AN31" s="203">
        <v>100</v>
      </c>
      <c r="AO31" s="192">
        <f>'数値基準'!E21</f>
        <v>0.246</v>
      </c>
      <c r="AP31" s="193">
        <v>0.068</v>
      </c>
      <c r="AQ31" s="185"/>
      <c r="AR31" s="178">
        <v>133</v>
      </c>
      <c r="AS31" s="198">
        <v>800</v>
      </c>
      <c r="AT31" s="198">
        <v>900</v>
      </c>
      <c r="AU31" s="202">
        <v>250</v>
      </c>
      <c r="AV31" s="189">
        <f>'数値基準'!E47</f>
        <v>0.445</v>
      </c>
      <c r="AW31" s="184">
        <v>0.284</v>
      </c>
      <c r="AX31" s="159"/>
      <c r="AY31" s="159"/>
      <c r="AZ31" s="157"/>
      <c r="BA31" s="158"/>
      <c r="BB31" s="158"/>
      <c r="BC31" s="158"/>
      <c r="BD31" s="158"/>
      <c r="BE31" s="158"/>
      <c r="BF31" s="182">
        <v>213</v>
      </c>
      <c r="BG31" s="205">
        <v>900</v>
      </c>
      <c r="BH31" s="205">
        <v>900</v>
      </c>
      <c r="BI31" s="198">
        <v>300</v>
      </c>
      <c r="BJ31" s="183">
        <f>'数値基準'!E82</f>
        <v>0.476</v>
      </c>
      <c r="BK31" s="184">
        <v>0.33</v>
      </c>
      <c r="BL31" s="158"/>
      <c r="BM31" s="158"/>
      <c r="BN31" s="159"/>
      <c r="BO31" s="159"/>
      <c r="BP31" s="157"/>
      <c r="BQ31" s="158"/>
      <c r="BR31" s="158"/>
      <c r="BS31" s="158"/>
      <c r="BT31" s="158"/>
      <c r="BU31" s="158"/>
      <c r="BV31" s="158"/>
      <c r="BW31" s="158"/>
      <c r="BX31" s="158"/>
      <c r="BY31" s="182">
        <v>321</v>
      </c>
      <c r="BZ31" s="205">
        <v>900</v>
      </c>
      <c r="CA31" s="205">
        <v>800</v>
      </c>
      <c r="CB31" s="198">
        <v>400</v>
      </c>
      <c r="CC31" s="183">
        <f>'数値基準'!E119</f>
        <v>0.756</v>
      </c>
      <c r="CD31" s="184">
        <v>0.2</v>
      </c>
      <c r="CE31" s="159"/>
      <c r="CF31" s="159"/>
      <c r="CG31" s="157"/>
      <c r="CH31" s="158"/>
      <c r="CI31" s="158"/>
      <c r="CJ31" s="158"/>
      <c r="CK31" s="158"/>
      <c r="CL31" s="158"/>
      <c r="CM31" s="158"/>
      <c r="CN31" s="158"/>
      <c r="CO31" s="158"/>
      <c r="CP31" s="196">
        <v>363</v>
      </c>
      <c r="CQ31" s="206">
        <v>1200</v>
      </c>
      <c r="CR31" s="206">
        <v>2000</v>
      </c>
      <c r="CS31" s="200">
        <v>900</v>
      </c>
      <c r="CT31" s="197">
        <f>'数値基準'!E161</f>
        <v>2.234</v>
      </c>
      <c r="CU31" s="194">
        <v>1.642</v>
      </c>
      <c r="CV31" s="159"/>
      <c r="CW31" s="159"/>
      <c r="CX31" s="157"/>
      <c r="CY31" s="158"/>
      <c r="CZ31" s="158"/>
      <c r="DA31" s="158"/>
      <c r="DB31" s="158"/>
      <c r="DC31" s="158"/>
      <c r="DD31" s="158"/>
      <c r="DE31" s="158"/>
      <c r="DF31" s="158"/>
      <c r="DG31" s="191">
        <v>406</v>
      </c>
      <c r="DH31" s="199">
        <v>900</v>
      </c>
      <c r="DI31" s="199">
        <v>1000</v>
      </c>
      <c r="DJ31" s="201">
        <v>500</v>
      </c>
      <c r="DK31" s="195">
        <f>'数値基準'!E204</f>
        <v>0.809</v>
      </c>
      <c r="DL31" s="193">
        <v>0.259</v>
      </c>
      <c r="DM31" s="159"/>
      <c r="DN31" s="159"/>
      <c r="DO31" s="157"/>
      <c r="DP31" s="158"/>
      <c r="DQ31" s="158"/>
      <c r="DR31" s="158"/>
      <c r="DS31" s="158"/>
      <c r="DT31" s="158"/>
      <c r="DU31" s="158"/>
      <c r="DV31" s="158"/>
      <c r="DW31" s="158"/>
      <c r="DX31" s="182">
        <v>446</v>
      </c>
      <c r="DY31" s="205">
        <v>1200</v>
      </c>
      <c r="DZ31" s="205">
        <v>1600</v>
      </c>
      <c r="EA31" s="198">
        <v>600</v>
      </c>
      <c r="EB31" s="183">
        <f>'数値基準'!E244</f>
        <v>1.599</v>
      </c>
      <c r="EC31" s="184">
        <v>0.808</v>
      </c>
      <c r="ED31" s="159"/>
    </row>
    <row r="32" spans="1:134" ht="11.25" customHeight="1" thickBot="1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9"/>
      <c r="Q32" s="159"/>
      <c r="R32" s="179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66"/>
      <c r="AH32" s="167"/>
      <c r="AI32" s="167"/>
      <c r="AJ32" s="157"/>
      <c r="AK32" s="187">
        <v>108</v>
      </c>
      <c r="AL32" s="200">
        <v>400</v>
      </c>
      <c r="AM32" s="200">
        <v>400</v>
      </c>
      <c r="AN32" s="204">
        <v>150</v>
      </c>
      <c r="AO32" s="188">
        <f>'数値基準'!E22</f>
        <v>0.25</v>
      </c>
      <c r="AP32" s="194">
        <v>0.068</v>
      </c>
      <c r="AQ32" s="185"/>
      <c r="AR32" s="178">
        <v>134</v>
      </c>
      <c r="AS32" s="198">
        <v>800</v>
      </c>
      <c r="AT32" s="198">
        <v>1000</v>
      </c>
      <c r="AU32" s="202">
        <v>250</v>
      </c>
      <c r="AV32" s="189">
        <f>'数値基準'!E48</f>
        <v>0.458</v>
      </c>
      <c r="AW32" s="184">
        <v>0.312</v>
      </c>
      <c r="AX32" s="159"/>
      <c r="AY32" s="159"/>
      <c r="AZ32" s="157"/>
      <c r="BA32" s="158"/>
      <c r="BB32" s="158"/>
      <c r="BC32" s="158"/>
      <c r="BD32" s="158"/>
      <c r="BE32" s="158"/>
      <c r="BF32" s="182">
        <v>214</v>
      </c>
      <c r="BG32" s="205">
        <v>900</v>
      </c>
      <c r="BH32" s="205">
        <v>1000</v>
      </c>
      <c r="BI32" s="198">
        <v>300</v>
      </c>
      <c r="BJ32" s="183">
        <f>'数値基準'!E83</f>
        <v>0.49</v>
      </c>
      <c r="BK32" s="184">
        <v>0.361</v>
      </c>
      <c r="BL32" s="158"/>
      <c r="BM32" s="158"/>
      <c r="BN32" s="159"/>
      <c r="BO32" s="159"/>
      <c r="BP32" s="157"/>
      <c r="BQ32" s="158"/>
      <c r="BR32" s="158"/>
      <c r="BS32" s="158"/>
      <c r="BT32" s="158"/>
      <c r="BU32" s="158"/>
      <c r="BV32" s="158"/>
      <c r="BW32" s="158"/>
      <c r="BX32" s="158"/>
      <c r="BY32" s="182">
        <v>322</v>
      </c>
      <c r="BZ32" s="205">
        <v>900</v>
      </c>
      <c r="CA32" s="205">
        <v>900</v>
      </c>
      <c r="CB32" s="198">
        <v>500</v>
      </c>
      <c r="CC32" s="183">
        <f>'数値基準'!E120</f>
        <v>0.838</v>
      </c>
      <c r="CD32" s="184">
        <v>0.266</v>
      </c>
      <c r="CE32" s="159"/>
      <c r="CF32" s="159"/>
      <c r="CG32" s="157"/>
      <c r="CH32" s="158"/>
      <c r="CI32" s="158"/>
      <c r="CJ32" s="158"/>
      <c r="CK32" s="158"/>
      <c r="CL32" s="158"/>
      <c r="CM32" s="158"/>
      <c r="CN32" s="158"/>
      <c r="CO32" s="158"/>
      <c r="CP32" s="191">
        <v>364</v>
      </c>
      <c r="CQ32" s="199">
        <v>1200</v>
      </c>
      <c r="CR32" s="199">
        <v>2500</v>
      </c>
      <c r="CS32" s="201">
        <v>900</v>
      </c>
      <c r="CT32" s="195">
        <f>'数値基準'!E162</f>
        <v>2.86</v>
      </c>
      <c r="CU32" s="193">
        <v>2.398</v>
      </c>
      <c r="CV32" s="159"/>
      <c r="CW32" s="159"/>
      <c r="CX32" s="157"/>
      <c r="CY32" s="158"/>
      <c r="CZ32" s="158"/>
      <c r="DA32" s="158"/>
      <c r="DB32" s="158"/>
      <c r="DC32" s="158"/>
      <c r="DD32" s="158"/>
      <c r="DE32" s="158"/>
      <c r="DF32" s="158"/>
      <c r="DG32" s="196">
        <v>407</v>
      </c>
      <c r="DH32" s="206">
        <v>1000</v>
      </c>
      <c r="DI32" s="206">
        <v>600</v>
      </c>
      <c r="DJ32" s="200">
        <v>300</v>
      </c>
      <c r="DK32" s="197">
        <f>'数値基準'!E205</f>
        <v>0.591</v>
      </c>
      <c r="DL32" s="194">
        <v>0.105</v>
      </c>
      <c r="DM32" s="159"/>
      <c r="DN32" s="159"/>
      <c r="DO32" s="157"/>
      <c r="DP32" s="158"/>
      <c r="DQ32" s="158"/>
      <c r="DR32" s="158"/>
      <c r="DS32" s="158"/>
      <c r="DT32" s="158"/>
      <c r="DU32" s="158"/>
      <c r="DV32" s="158"/>
      <c r="DW32" s="158"/>
      <c r="DX32" s="182">
        <v>447</v>
      </c>
      <c r="DY32" s="205">
        <v>1200</v>
      </c>
      <c r="DZ32" s="205">
        <v>1800</v>
      </c>
      <c r="EA32" s="198">
        <v>900</v>
      </c>
      <c r="EB32" s="183">
        <f>'数値基準'!E245</f>
        <v>1.8</v>
      </c>
      <c r="EC32" s="184">
        <v>1.153</v>
      </c>
      <c r="ED32" s="159"/>
    </row>
    <row r="33" spans="1:134" ht="11.25" customHeight="1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  <c r="Q33" s="159"/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66"/>
      <c r="AH33" s="167"/>
      <c r="AI33" s="167"/>
      <c r="AJ33" s="157"/>
      <c r="AK33" s="178">
        <v>109</v>
      </c>
      <c r="AL33" s="198">
        <v>400</v>
      </c>
      <c r="AM33" s="198">
        <v>500</v>
      </c>
      <c r="AN33" s="202">
        <v>150</v>
      </c>
      <c r="AO33" s="189">
        <f>'数値基準'!E23</f>
        <v>0.264</v>
      </c>
      <c r="AP33" s="184">
        <v>0.082</v>
      </c>
      <c r="AQ33" s="185"/>
      <c r="AR33" s="190">
        <v>135</v>
      </c>
      <c r="AS33" s="201">
        <v>800</v>
      </c>
      <c r="AT33" s="201">
        <v>1100</v>
      </c>
      <c r="AU33" s="203">
        <v>250</v>
      </c>
      <c r="AV33" s="192">
        <f>'数値基準'!E49</f>
        <v>0.472</v>
      </c>
      <c r="AW33" s="193">
        <v>0.34</v>
      </c>
      <c r="AX33" s="159"/>
      <c r="AY33" s="159"/>
      <c r="AZ33" s="157"/>
      <c r="BA33" s="158"/>
      <c r="BB33" s="158"/>
      <c r="BC33" s="158"/>
      <c r="BD33" s="158"/>
      <c r="BE33" s="158"/>
      <c r="BF33" s="182">
        <v>215</v>
      </c>
      <c r="BG33" s="205">
        <v>900</v>
      </c>
      <c r="BH33" s="205">
        <v>1100</v>
      </c>
      <c r="BI33" s="198">
        <v>300</v>
      </c>
      <c r="BJ33" s="183">
        <f>'数値基準'!E84</f>
        <v>0.504</v>
      </c>
      <c r="BK33" s="184">
        <v>0.393</v>
      </c>
      <c r="BL33" s="158"/>
      <c r="BM33" s="158"/>
      <c r="BN33" s="159"/>
      <c r="BO33" s="159"/>
      <c r="BP33" s="157"/>
      <c r="BQ33" s="158"/>
      <c r="BR33" s="158"/>
      <c r="BS33" s="158"/>
      <c r="BT33" s="158"/>
      <c r="BU33" s="158"/>
      <c r="BV33" s="158"/>
      <c r="BW33" s="158"/>
      <c r="BX33" s="158"/>
      <c r="BY33" s="191">
        <v>323</v>
      </c>
      <c r="BZ33" s="199">
        <v>900</v>
      </c>
      <c r="CA33" s="199">
        <v>1000</v>
      </c>
      <c r="CB33" s="201">
        <v>500</v>
      </c>
      <c r="CC33" s="195">
        <f>'数値基準'!E121</f>
        <v>0.92</v>
      </c>
      <c r="CD33" s="193">
        <v>0.314</v>
      </c>
      <c r="CE33" s="159"/>
      <c r="CF33" s="159"/>
      <c r="CG33" s="157"/>
      <c r="CH33" s="158"/>
      <c r="CI33" s="158"/>
      <c r="CJ33" s="158"/>
      <c r="CK33" s="158"/>
      <c r="CL33" s="158"/>
      <c r="CM33" s="158"/>
      <c r="CN33" s="158"/>
      <c r="CO33" s="158"/>
      <c r="CP33" s="196">
        <v>365</v>
      </c>
      <c r="CQ33" s="206">
        <v>1300</v>
      </c>
      <c r="CR33" s="206">
        <v>1200</v>
      </c>
      <c r="CS33" s="200">
        <v>600</v>
      </c>
      <c r="CT33" s="197">
        <f>'数値基準'!E163</f>
        <v>1.392</v>
      </c>
      <c r="CU33" s="194">
        <v>0.671</v>
      </c>
      <c r="CV33" s="159"/>
      <c r="CW33" s="159"/>
      <c r="CX33" s="157"/>
      <c r="CY33" s="158"/>
      <c r="CZ33" s="158"/>
      <c r="DA33" s="158"/>
      <c r="DB33" s="158"/>
      <c r="DC33" s="158"/>
      <c r="DD33" s="158"/>
      <c r="DE33" s="158"/>
      <c r="DF33" s="158"/>
      <c r="DG33" s="182">
        <v>408</v>
      </c>
      <c r="DH33" s="205">
        <v>1000</v>
      </c>
      <c r="DI33" s="205">
        <v>700</v>
      </c>
      <c r="DJ33" s="198">
        <v>400</v>
      </c>
      <c r="DK33" s="183">
        <f>'数値基準'!E206</f>
        <v>0.665</v>
      </c>
      <c r="DL33" s="184">
        <v>0.154</v>
      </c>
      <c r="DM33" s="159"/>
      <c r="DN33" s="159"/>
      <c r="DO33" s="157"/>
      <c r="DP33" s="158"/>
      <c r="DQ33" s="158"/>
      <c r="DR33" s="158"/>
      <c r="DS33" s="158"/>
      <c r="DT33" s="158"/>
      <c r="DU33" s="158"/>
      <c r="DV33" s="158"/>
      <c r="DW33" s="158"/>
      <c r="DX33" s="191">
        <v>448</v>
      </c>
      <c r="DY33" s="199">
        <v>1200</v>
      </c>
      <c r="DZ33" s="199">
        <v>2000</v>
      </c>
      <c r="EA33" s="201">
        <v>900</v>
      </c>
      <c r="EB33" s="195">
        <f>'数値基準'!E246</f>
        <v>2.006</v>
      </c>
      <c r="EC33" s="193">
        <v>1.354</v>
      </c>
      <c r="ED33" s="159"/>
    </row>
    <row r="34" spans="1:134" ht="11.25" customHeight="1" thickBot="1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  <c r="Q34" s="159"/>
      <c r="R34" s="179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66"/>
      <c r="AH34" s="167"/>
      <c r="AI34" s="167"/>
      <c r="AJ34" s="157"/>
      <c r="AK34" s="178">
        <v>110</v>
      </c>
      <c r="AL34" s="198">
        <v>400</v>
      </c>
      <c r="AM34" s="198">
        <v>600</v>
      </c>
      <c r="AN34" s="202">
        <v>150</v>
      </c>
      <c r="AO34" s="189">
        <f>'数値基準'!E24</f>
        <v>0.277</v>
      </c>
      <c r="AP34" s="184">
        <v>0.096</v>
      </c>
      <c r="AQ34" s="185"/>
      <c r="AR34" s="187">
        <v>136</v>
      </c>
      <c r="AS34" s="200">
        <v>900</v>
      </c>
      <c r="AT34" s="200">
        <v>600</v>
      </c>
      <c r="AU34" s="204">
        <v>300</v>
      </c>
      <c r="AV34" s="188">
        <f>'数値基準'!E50</f>
        <v>0.435</v>
      </c>
      <c r="AW34" s="194">
        <v>0.235</v>
      </c>
      <c r="AX34" s="159"/>
      <c r="AY34" s="159"/>
      <c r="AZ34" s="157"/>
      <c r="BA34" s="158"/>
      <c r="BB34" s="158"/>
      <c r="BC34" s="158"/>
      <c r="BD34" s="158"/>
      <c r="BE34" s="158"/>
      <c r="BF34" s="191">
        <v>216</v>
      </c>
      <c r="BG34" s="199">
        <v>900</v>
      </c>
      <c r="BH34" s="199">
        <v>1200</v>
      </c>
      <c r="BI34" s="201">
        <v>300</v>
      </c>
      <c r="BJ34" s="195">
        <f>'数値基準'!E85</f>
        <v>0.517</v>
      </c>
      <c r="BK34" s="193">
        <v>0.424</v>
      </c>
      <c r="BL34" s="158"/>
      <c r="BM34" s="158"/>
      <c r="BN34" s="159"/>
      <c r="BO34" s="159"/>
      <c r="BP34" s="157"/>
      <c r="BQ34" s="158"/>
      <c r="BR34" s="158"/>
      <c r="BS34" s="158"/>
      <c r="BT34" s="158"/>
      <c r="BU34" s="158"/>
      <c r="BV34" s="158"/>
      <c r="BW34" s="158"/>
      <c r="BX34" s="158"/>
      <c r="BY34" s="196">
        <v>324</v>
      </c>
      <c r="BZ34" s="206">
        <v>1000</v>
      </c>
      <c r="CA34" s="206">
        <v>600</v>
      </c>
      <c r="CB34" s="200">
        <v>300</v>
      </c>
      <c r="CC34" s="197">
        <f>'数値基準'!E122</f>
        <v>0.654</v>
      </c>
      <c r="CD34" s="194">
        <v>0.126</v>
      </c>
      <c r="CE34" s="159"/>
      <c r="CF34" s="159"/>
      <c r="CG34" s="157"/>
      <c r="CH34" s="158"/>
      <c r="CI34" s="158"/>
      <c r="CJ34" s="158"/>
      <c r="CK34" s="158"/>
      <c r="CL34" s="158"/>
      <c r="CM34" s="158"/>
      <c r="CN34" s="158"/>
      <c r="CO34" s="158"/>
      <c r="CP34" s="182">
        <v>366</v>
      </c>
      <c r="CQ34" s="205">
        <v>1300</v>
      </c>
      <c r="CR34" s="205">
        <v>1400</v>
      </c>
      <c r="CS34" s="198">
        <v>600</v>
      </c>
      <c r="CT34" s="183">
        <f>'数値基準'!E164</f>
        <v>1.625</v>
      </c>
      <c r="CU34" s="184">
        <v>0.861</v>
      </c>
      <c r="CV34" s="159"/>
      <c r="CW34" s="159"/>
      <c r="CX34" s="157"/>
      <c r="CY34" s="158"/>
      <c r="CZ34" s="158"/>
      <c r="DA34" s="158"/>
      <c r="DB34" s="158"/>
      <c r="DC34" s="158"/>
      <c r="DD34" s="158"/>
      <c r="DE34" s="158"/>
      <c r="DF34" s="158"/>
      <c r="DG34" s="196">
        <v>409</v>
      </c>
      <c r="DH34" s="206">
        <v>1000</v>
      </c>
      <c r="DI34" s="206">
        <v>800</v>
      </c>
      <c r="DJ34" s="200">
        <v>400</v>
      </c>
      <c r="DK34" s="197">
        <f>'数値基準'!E207</f>
        <v>0.74</v>
      </c>
      <c r="DL34" s="194">
        <v>0.186</v>
      </c>
      <c r="DM34" s="159"/>
      <c r="DN34" s="159"/>
      <c r="DO34" s="157"/>
      <c r="DP34" s="158"/>
      <c r="DQ34" s="158"/>
      <c r="DR34" s="158"/>
      <c r="DS34" s="158"/>
      <c r="DT34" s="158"/>
      <c r="DU34" s="158"/>
      <c r="DV34" s="158"/>
      <c r="DW34" s="158"/>
      <c r="DX34" s="196">
        <v>449</v>
      </c>
      <c r="DY34" s="206">
        <v>1300</v>
      </c>
      <c r="DZ34" s="206">
        <v>1200</v>
      </c>
      <c r="EA34" s="200">
        <v>600</v>
      </c>
      <c r="EB34" s="197">
        <f>'数値基準'!E247</f>
        <v>1.302</v>
      </c>
      <c r="EC34" s="194">
        <v>0.559</v>
      </c>
      <c r="ED34" s="159"/>
    </row>
    <row r="35" spans="1:134" ht="11.25" customHeight="1" thickBo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9"/>
      <c r="Q35" s="159"/>
      <c r="R35" s="179"/>
      <c r="S35" s="180"/>
      <c r="T35" s="180"/>
      <c r="U35" s="180"/>
      <c r="V35" s="180"/>
      <c r="W35" s="180"/>
      <c r="X35" s="180"/>
      <c r="Y35" s="180"/>
      <c r="Z35" s="180"/>
      <c r="AA35" s="185"/>
      <c r="AB35" s="510" t="s">
        <v>281</v>
      </c>
      <c r="AC35" s="510"/>
      <c r="AD35" s="185"/>
      <c r="AE35" s="185"/>
      <c r="AF35" s="185"/>
      <c r="AG35" s="166"/>
      <c r="AH35" s="167"/>
      <c r="AI35" s="167"/>
      <c r="AJ35" s="157"/>
      <c r="AK35" s="190">
        <v>111</v>
      </c>
      <c r="AL35" s="201">
        <v>400</v>
      </c>
      <c r="AM35" s="201">
        <v>700</v>
      </c>
      <c r="AN35" s="203">
        <v>150</v>
      </c>
      <c r="AO35" s="192">
        <f>'数値基準'!E25</f>
        <v>0.291</v>
      </c>
      <c r="AP35" s="193">
        <v>0.11</v>
      </c>
      <c r="AQ35" s="185"/>
      <c r="AR35" s="178">
        <v>137</v>
      </c>
      <c r="AS35" s="198">
        <v>900</v>
      </c>
      <c r="AT35" s="198">
        <v>700</v>
      </c>
      <c r="AU35" s="202">
        <v>300</v>
      </c>
      <c r="AV35" s="189">
        <f>'数値基準'!E51</f>
        <v>0.449</v>
      </c>
      <c r="AW35" s="184">
        <v>0.267</v>
      </c>
      <c r="AX35" s="159"/>
      <c r="AY35" s="159"/>
      <c r="AZ35" s="157"/>
      <c r="BA35" s="158"/>
      <c r="BB35" s="158"/>
      <c r="BC35" s="158"/>
      <c r="BD35" s="158"/>
      <c r="BE35" s="158"/>
      <c r="BF35" s="196">
        <v>217</v>
      </c>
      <c r="BG35" s="206">
        <v>1000</v>
      </c>
      <c r="BH35" s="206">
        <v>600</v>
      </c>
      <c r="BI35" s="200">
        <v>300</v>
      </c>
      <c r="BJ35" s="197">
        <f>'数値基準'!E86</f>
        <v>0.467</v>
      </c>
      <c r="BK35" s="194">
        <v>0.256</v>
      </c>
      <c r="BL35" s="158"/>
      <c r="BM35" s="158"/>
      <c r="BN35" s="159"/>
      <c r="BO35" s="159"/>
      <c r="BP35" s="157"/>
      <c r="BQ35" s="158"/>
      <c r="BR35" s="158"/>
      <c r="BS35" s="158"/>
      <c r="BT35" s="158"/>
      <c r="BU35" s="158"/>
      <c r="BV35" s="158"/>
      <c r="BW35" s="158"/>
      <c r="BX35" s="158"/>
      <c r="BY35" s="182">
        <v>325</v>
      </c>
      <c r="BZ35" s="205">
        <v>1000</v>
      </c>
      <c r="CA35" s="205">
        <v>700</v>
      </c>
      <c r="CB35" s="198">
        <v>400</v>
      </c>
      <c r="CC35" s="183">
        <f>'数値基準'!E123</f>
        <v>0.742</v>
      </c>
      <c r="CD35" s="184">
        <v>0.183</v>
      </c>
      <c r="CE35" s="159"/>
      <c r="CF35" s="159"/>
      <c r="CG35" s="157"/>
      <c r="CH35" s="158"/>
      <c r="CI35" s="158"/>
      <c r="CJ35" s="158"/>
      <c r="CK35" s="158"/>
      <c r="CL35" s="158"/>
      <c r="CM35" s="158"/>
      <c r="CN35" s="158"/>
      <c r="CO35" s="158"/>
      <c r="CP35" s="182">
        <v>367</v>
      </c>
      <c r="CQ35" s="205">
        <v>1300</v>
      </c>
      <c r="CR35" s="205">
        <v>1600</v>
      </c>
      <c r="CS35" s="198">
        <v>600</v>
      </c>
      <c r="CT35" s="183">
        <f>'数値基準'!E165</f>
        <v>1.865</v>
      </c>
      <c r="CU35" s="184">
        <v>1.079</v>
      </c>
      <c r="CV35" s="159"/>
      <c r="CW35" s="159"/>
      <c r="CX35" s="157"/>
      <c r="CY35" s="158"/>
      <c r="CZ35" s="158"/>
      <c r="DA35" s="158"/>
      <c r="DB35" s="158"/>
      <c r="DC35" s="158"/>
      <c r="DD35" s="158"/>
      <c r="DE35" s="158"/>
      <c r="DF35" s="158"/>
      <c r="DG35" s="182">
        <v>410</v>
      </c>
      <c r="DH35" s="205">
        <v>1000</v>
      </c>
      <c r="DI35" s="205">
        <v>900</v>
      </c>
      <c r="DJ35" s="198">
        <v>500</v>
      </c>
      <c r="DK35" s="183">
        <f>'数値基準'!E208</f>
        <v>0.814</v>
      </c>
      <c r="DL35" s="184">
        <v>0.25</v>
      </c>
      <c r="DM35" s="159"/>
      <c r="DN35" s="159"/>
      <c r="DO35" s="157"/>
      <c r="DP35" s="158"/>
      <c r="DQ35" s="158"/>
      <c r="DR35" s="158"/>
      <c r="DS35" s="158"/>
      <c r="DT35" s="158"/>
      <c r="DU35" s="158"/>
      <c r="DV35" s="158"/>
      <c r="DW35" s="158"/>
      <c r="DX35" s="182">
        <v>450</v>
      </c>
      <c r="DY35" s="205">
        <v>1300</v>
      </c>
      <c r="DZ35" s="205">
        <v>1400</v>
      </c>
      <c r="EA35" s="200">
        <v>600</v>
      </c>
      <c r="EB35" s="183">
        <f>'数値基準'!E248</f>
        <v>1.5</v>
      </c>
      <c r="EC35" s="184">
        <v>0.707</v>
      </c>
      <c r="ED35" s="159"/>
    </row>
    <row r="36" spans="1:134" ht="11.25" customHeight="1" thickBot="1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  <c r="Q36" s="159"/>
      <c r="R36" s="179"/>
      <c r="S36" s="180"/>
      <c r="T36" s="180"/>
      <c r="U36" s="180"/>
      <c r="V36" s="180"/>
      <c r="W36" s="180"/>
      <c r="X36" s="180"/>
      <c r="Y36" s="180"/>
      <c r="Z36" s="180"/>
      <c r="AA36" s="185"/>
      <c r="AB36" s="510"/>
      <c r="AC36" s="510"/>
      <c r="AD36" s="185"/>
      <c r="AE36" s="185"/>
      <c r="AF36" s="185"/>
      <c r="AG36" s="166"/>
      <c r="AH36" s="167"/>
      <c r="AI36" s="167"/>
      <c r="AJ36" s="157"/>
      <c r="AK36" s="187">
        <v>112</v>
      </c>
      <c r="AL36" s="200">
        <v>500</v>
      </c>
      <c r="AM36" s="200">
        <v>400</v>
      </c>
      <c r="AN36" s="204">
        <v>200</v>
      </c>
      <c r="AO36" s="188">
        <f>'数値基準'!E26</f>
        <v>0.282</v>
      </c>
      <c r="AP36" s="194">
        <v>0.09</v>
      </c>
      <c r="AQ36" s="185"/>
      <c r="AR36" s="178">
        <v>138</v>
      </c>
      <c r="AS36" s="198">
        <v>900</v>
      </c>
      <c r="AT36" s="198">
        <v>800</v>
      </c>
      <c r="AU36" s="202">
        <v>300</v>
      </c>
      <c r="AV36" s="189">
        <f>'数値基準'!E52</f>
        <v>0.463</v>
      </c>
      <c r="AW36" s="184">
        <v>0.298</v>
      </c>
      <c r="AX36" s="159"/>
      <c r="AY36" s="159"/>
      <c r="AZ36" s="157"/>
      <c r="BA36" s="158"/>
      <c r="BB36" s="158"/>
      <c r="BC36" s="158"/>
      <c r="BD36" s="158"/>
      <c r="BE36" s="158"/>
      <c r="BF36" s="182">
        <v>218</v>
      </c>
      <c r="BG36" s="205">
        <v>1000</v>
      </c>
      <c r="BH36" s="205">
        <v>700</v>
      </c>
      <c r="BI36" s="198">
        <v>300</v>
      </c>
      <c r="BJ36" s="183">
        <f>'数値基準'!E87</f>
        <v>0.48</v>
      </c>
      <c r="BK36" s="184">
        <v>0.291</v>
      </c>
      <c r="BL36" s="158"/>
      <c r="BM36" s="158"/>
      <c r="BN36" s="159"/>
      <c r="BO36" s="159"/>
      <c r="BP36" s="157"/>
      <c r="BQ36" s="158"/>
      <c r="BR36" s="158"/>
      <c r="BS36" s="158"/>
      <c r="BT36" s="158"/>
      <c r="BU36" s="158"/>
      <c r="BV36" s="158"/>
      <c r="BW36" s="158"/>
      <c r="BX36" s="158"/>
      <c r="BY36" s="182">
        <v>326</v>
      </c>
      <c r="BZ36" s="205">
        <v>1000</v>
      </c>
      <c r="CA36" s="205">
        <v>800</v>
      </c>
      <c r="CB36" s="198">
        <v>400</v>
      </c>
      <c r="CC36" s="183">
        <f>'数値基準'!E124</f>
        <v>0.831</v>
      </c>
      <c r="CD36" s="184">
        <v>0.225</v>
      </c>
      <c r="CE36" s="159"/>
      <c r="CF36" s="159"/>
      <c r="CG36" s="157"/>
      <c r="CH36" s="158"/>
      <c r="CI36" s="158"/>
      <c r="CJ36" s="158"/>
      <c r="CK36" s="158"/>
      <c r="CL36" s="158"/>
      <c r="CM36" s="158"/>
      <c r="CN36" s="158"/>
      <c r="CO36" s="158"/>
      <c r="CP36" s="196">
        <v>368</v>
      </c>
      <c r="CQ36" s="206">
        <v>1300</v>
      </c>
      <c r="CR36" s="206">
        <v>1800</v>
      </c>
      <c r="CS36" s="200">
        <v>900</v>
      </c>
      <c r="CT36" s="197">
        <f>'数値基準'!E166</f>
        <v>2.11</v>
      </c>
      <c r="CU36" s="194">
        <v>1.51</v>
      </c>
      <c r="CV36" s="159"/>
      <c r="CW36" s="159"/>
      <c r="CX36" s="157"/>
      <c r="CY36" s="158"/>
      <c r="CZ36" s="158"/>
      <c r="DA36" s="158"/>
      <c r="DB36" s="158"/>
      <c r="DC36" s="158"/>
      <c r="DD36" s="158"/>
      <c r="DE36" s="158"/>
      <c r="DF36" s="158"/>
      <c r="DG36" s="191">
        <v>411</v>
      </c>
      <c r="DH36" s="199">
        <v>1000</v>
      </c>
      <c r="DI36" s="199">
        <v>1000</v>
      </c>
      <c r="DJ36" s="201">
        <v>500</v>
      </c>
      <c r="DK36" s="195">
        <f>'数値基準'!E209</f>
        <v>0.888</v>
      </c>
      <c r="DL36" s="193">
        <v>0.291</v>
      </c>
      <c r="DM36" s="159"/>
      <c r="DN36" s="159"/>
      <c r="DO36" s="157"/>
      <c r="DP36" s="158"/>
      <c r="DQ36" s="158"/>
      <c r="DR36" s="158"/>
      <c r="DS36" s="158"/>
      <c r="DT36" s="158"/>
      <c r="DU36" s="158"/>
      <c r="DV36" s="158"/>
      <c r="DW36" s="158"/>
      <c r="DX36" s="196">
        <v>451</v>
      </c>
      <c r="DY36" s="206">
        <v>1300</v>
      </c>
      <c r="DZ36" s="206">
        <v>1600</v>
      </c>
      <c r="EA36" s="198">
        <v>600</v>
      </c>
      <c r="EB36" s="197">
        <f>'数値基準'!E249</f>
        <v>1.704</v>
      </c>
      <c r="EC36" s="194">
        <v>0.879</v>
      </c>
      <c r="ED36" s="159"/>
    </row>
    <row r="37" spans="1:134" ht="11.25" customHeight="1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159"/>
      <c r="R37" s="179"/>
      <c r="S37" s="180"/>
      <c r="T37" s="180"/>
      <c r="U37" s="180"/>
      <c r="V37" s="180"/>
      <c r="W37" s="180"/>
      <c r="X37" s="180"/>
      <c r="Y37" s="180"/>
      <c r="Z37" s="180"/>
      <c r="AA37" s="177"/>
      <c r="AB37" s="177"/>
      <c r="AC37" s="177"/>
      <c r="AD37" s="177"/>
      <c r="AE37" s="177"/>
      <c r="AF37" s="177"/>
      <c r="AG37" s="166"/>
      <c r="AH37" s="167"/>
      <c r="AI37" s="167"/>
      <c r="AJ37" s="157"/>
      <c r="AK37" s="178">
        <v>113</v>
      </c>
      <c r="AL37" s="198">
        <v>500</v>
      </c>
      <c r="AM37" s="198">
        <v>500</v>
      </c>
      <c r="AN37" s="202">
        <v>200</v>
      </c>
      <c r="AO37" s="189">
        <f>'数値基準'!E27</f>
        <v>0.295</v>
      </c>
      <c r="AP37" s="184">
        <v>0.108</v>
      </c>
      <c r="AQ37" s="185"/>
      <c r="AR37" s="178">
        <v>139</v>
      </c>
      <c r="AS37" s="198">
        <v>900</v>
      </c>
      <c r="AT37" s="198">
        <v>900</v>
      </c>
      <c r="AU37" s="202">
        <v>300</v>
      </c>
      <c r="AV37" s="189">
        <f>'数値基準'!E53</f>
        <v>0.476</v>
      </c>
      <c r="AW37" s="184">
        <v>0.33</v>
      </c>
      <c r="AX37" s="159"/>
      <c r="AY37" s="159"/>
      <c r="AZ37" s="157"/>
      <c r="BA37" s="158"/>
      <c r="BB37" s="158"/>
      <c r="BC37" s="158"/>
      <c r="BD37" s="158"/>
      <c r="BE37" s="158"/>
      <c r="BF37" s="182">
        <v>219</v>
      </c>
      <c r="BG37" s="205">
        <v>1000</v>
      </c>
      <c r="BH37" s="205">
        <v>800</v>
      </c>
      <c r="BI37" s="198">
        <v>300</v>
      </c>
      <c r="BJ37" s="183">
        <f>'数値基準'!E88</f>
        <v>0.494</v>
      </c>
      <c r="BK37" s="184">
        <v>0.326</v>
      </c>
      <c r="BL37" s="158"/>
      <c r="BM37" s="158"/>
      <c r="BN37" s="159"/>
      <c r="BO37" s="159"/>
      <c r="BP37" s="157"/>
      <c r="BQ37" s="158"/>
      <c r="BR37" s="158"/>
      <c r="BS37" s="158"/>
      <c r="BT37" s="158"/>
      <c r="BU37" s="158"/>
      <c r="BV37" s="158"/>
      <c r="BW37" s="158"/>
      <c r="BX37" s="158"/>
      <c r="BY37" s="182">
        <v>327</v>
      </c>
      <c r="BZ37" s="205">
        <v>1000</v>
      </c>
      <c r="CA37" s="205">
        <v>900</v>
      </c>
      <c r="CB37" s="198">
        <v>500</v>
      </c>
      <c r="CC37" s="183">
        <f>'数値基準'!E125</f>
        <v>0.919</v>
      </c>
      <c r="CD37" s="184">
        <v>0.298</v>
      </c>
      <c r="CE37" s="159"/>
      <c r="CF37" s="159"/>
      <c r="CG37" s="157"/>
      <c r="CH37" s="158"/>
      <c r="CI37" s="158"/>
      <c r="CJ37" s="158"/>
      <c r="CK37" s="158"/>
      <c r="CL37" s="158"/>
      <c r="CM37" s="158"/>
      <c r="CN37" s="158"/>
      <c r="CO37" s="158"/>
      <c r="CP37" s="182">
        <v>369</v>
      </c>
      <c r="CQ37" s="205">
        <v>1300</v>
      </c>
      <c r="CR37" s="205">
        <v>2000</v>
      </c>
      <c r="CS37" s="198">
        <v>900</v>
      </c>
      <c r="CT37" s="183">
        <f>'数値基準'!E167</f>
        <v>2.36</v>
      </c>
      <c r="CU37" s="184">
        <v>1.786</v>
      </c>
      <c r="CV37" s="159"/>
      <c r="CW37" s="159"/>
      <c r="CX37" s="157"/>
      <c r="CY37" s="158"/>
      <c r="CZ37" s="158"/>
      <c r="DA37" s="158"/>
      <c r="DB37" s="158"/>
      <c r="DC37" s="158"/>
      <c r="DD37" s="158"/>
      <c r="DE37" s="158"/>
      <c r="DF37" s="158"/>
      <c r="DG37" s="196">
        <v>412</v>
      </c>
      <c r="DH37" s="206">
        <v>1100</v>
      </c>
      <c r="DI37" s="206">
        <v>700</v>
      </c>
      <c r="DJ37" s="200">
        <v>400</v>
      </c>
      <c r="DK37" s="197">
        <f>'数値基準'!E210</f>
        <v>0.73</v>
      </c>
      <c r="DL37" s="194">
        <v>0.171</v>
      </c>
      <c r="DM37" s="159"/>
      <c r="DN37" s="159"/>
      <c r="DO37" s="157"/>
      <c r="DP37" s="158"/>
      <c r="DQ37" s="158"/>
      <c r="DR37" s="158"/>
      <c r="DS37" s="158"/>
      <c r="DT37" s="158"/>
      <c r="DU37" s="158"/>
      <c r="DV37" s="158"/>
      <c r="DW37" s="158"/>
      <c r="DX37" s="182">
        <v>452</v>
      </c>
      <c r="DY37" s="205">
        <v>1300</v>
      </c>
      <c r="DZ37" s="205">
        <v>1800</v>
      </c>
      <c r="EA37" s="198">
        <v>900</v>
      </c>
      <c r="EB37" s="183">
        <f>'数値基準'!E250</f>
        <v>1.915</v>
      </c>
      <c r="EC37" s="184">
        <v>1.257</v>
      </c>
      <c r="ED37" s="159"/>
    </row>
    <row r="38" spans="1:134" ht="11.25" customHeight="1" thickBot="1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  <c r="Q38" s="159"/>
      <c r="R38" s="179"/>
      <c r="S38" s="180"/>
      <c r="T38" s="180"/>
      <c r="U38" s="180"/>
      <c r="V38" s="180"/>
      <c r="W38" s="180"/>
      <c r="X38" s="180"/>
      <c r="Y38" s="180"/>
      <c r="Z38" s="180"/>
      <c r="AA38" s="484" t="s">
        <v>7</v>
      </c>
      <c r="AB38" s="493"/>
      <c r="AC38" s="493"/>
      <c r="AD38" s="494"/>
      <c r="AE38" s="487" t="s">
        <v>269</v>
      </c>
      <c r="AF38" s="495"/>
      <c r="AG38" s="166"/>
      <c r="AH38" s="167"/>
      <c r="AI38" s="167"/>
      <c r="AJ38" s="157"/>
      <c r="AK38" s="178">
        <v>114</v>
      </c>
      <c r="AL38" s="198">
        <v>500</v>
      </c>
      <c r="AM38" s="198">
        <v>600</v>
      </c>
      <c r="AN38" s="202">
        <v>200</v>
      </c>
      <c r="AO38" s="189">
        <f>'数値基準'!E28</f>
        <v>0.309</v>
      </c>
      <c r="AP38" s="184">
        <v>0.125</v>
      </c>
      <c r="AQ38" s="185"/>
      <c r="AR38" s="178">
        <v>140</v>
      </c>
      <c r="AS38" s="198">
        <v>900</v>
      </c>
      <c r="AT38" s="198">
        <v>1000</v>
      </c>
      <c r="AU38" s="202">
        <v>300</v>
      </c>
      <c r="AV38" s="189">
        <f>'数値基準'!E54</f>
        <v>0.49</v>
      </c>
      <c r="AW38" s="184">
        <v>0.361</v>
      </c>
      <c r="AX38" s="159"/>
      <c r="AY38" s="159"/>
      <c r="AZ38" s="157"/>
      <c r="BA38" s="158"/>
      <c r="BB38" s="158"/>
      <c r="BC38" s="158"/>
      <c r="BD38" s="158"/>
      <c r="BE38" s="158"/>
      <c r="BF38" s="182">
        <v>220</v>
      </c>
      <c r="BG38" s="205">
        <v>1000</v>
      </c>
      <c r="BH38" s="205">
        <v>900</v>
      </c>
      <c r="BI38" s="198">
        <v>300</v>
      </c>
      <c r="BJ38" s="183">
        <f>'数値基準'!E89</f>
        <v>0.508</v>
      </c>
      <c r="BK38" s="184">
        <v>0.361</v>
      </c>
      <c r="BL38" s="158"/>
      <c r="BM38" s="158"/>
      <c r="BN38" s="159"/>
      <c r="BO38" s="159"/>
      <c r="BP38" s="157"/>
      <c r="BQ38" s="158"/>
      <c r="BR38" s="158"/>
      <c r="BS38" s="158"/>
      <c r="BT38" s="158"/>
      <c r="BU38" s="158"/>
      <c r="BV38" s="158"/>
      <c r="BW38" s="158"/>
      <c r="BX38" s="158"/>
      <c r="BY38" s="191">
        <v>328</v>
      </c>
      <c r="BZ38" s="199">
        <v>1000</v>
      </c>
      <c r="CA38" s="199">
        <v>1000</v>
      </c>
      <c r="CB38" s="201">
        <v>500</v>
      </c>
      <c r="CC38" s="195">
        <f>'数値基準'!E126</f>
        <v>1.007</v>
      </c>
      <c r="CD38" s="193">
        <v>0.351</v>
      </c>
      <c r="CE38" s="159"/>
      <c r="CF38" s="159"/>
      <c r="CG38" s="157"/>
      <c r="CH38" s="158"/>
      <c r="CI38" s="158"/>
      <c r="CJ38" s="158"/>
      <c r="CK38" s="158"/>
      <c r="CL38" s="158"/>
      <c r="CM38" s="158"/>
      <c r="CN38" s="158"/>
      <c r="CO38" s="158"/>
      <c r="CP38" s="191">
        <v>370</v>
      </c>
      <c r="CQ38" s="199">
        <v>1300</v>
      </c>
      <c r="CR38" s="199">
        <v>2500</v>
      </c>
      <c r="CS38" s="201">
        <v>900</v>
      </c>
      <c r="CT38" s="195">
        <f>'数値基準'!E168</f>
        <v>3.012</v>
      </c>
      <c r="CU38" s="193">
        <v>2.606</v>
      </c>
      <c r="CV38" s="159"/>
      <c r="CW38" s="159"/>
      <c r="CX38" s="157"/>
      <c r="CY38" s="158"/>
      <c r="CZ38" s="158"/>
      <c r="DA38" s="158"/>
      <c r="DB38" s="158"/>
      <c r="DC38" s="158"/>
      <c r="DD38" s="158"/>
      <c r="DE38" s="158"/>
      <c r="DF38" s="158"/>
      <c r="DG38" s="182">
        <v>413</v>
      </c>
      <c r="DH38" s="205">
        <v>1100</v>
      </c>
      <c r="DI38" s="205">
        <v>800</v>
      </c>
      <c r="DJ38" s="198">
        <v>400</v>
      </c>
      <c r="DK38" s="183">
        <f>'数値基準'!E211</f>
        <v>0.81</v>
      </c>
      <c r="DL38" s="184">
        <v>0.207</v>
      </c>
      <c r="DM38" s="159"/>
      <c r="DN38" s="159"/>
      <c r="DO38" s="157"/>
      <c r="DP38" s="158"/>
      <c r="DQ38" s="158"/>
      <c r="DR38" s="158"/>
      <c r="DS38" s="158"/>
      <c r="DT38" s="158"/>
      <c r="DU38" s="158"/>
      <c r="DV38" s="158"/>
      <c r="DW38" s="158"/>
      <c r="DX38" s="191">
        <v>453</v>
      </c>
      <c r="DY38" s="199">
        <v>1300</v>
      </c>
      <c r="DZ38" s="199">
        <v>2000</v>
      </c>
      <c r="EA38" s="201">
        <v>900</v>
      </c>
      <c r="EB38" s="195">
        <f>'数値基準'!E251</f>
        <v>2.131</v>
      </c>
      <c r="EC38" s="193">
        <v>1.474</v>
      </c>
      <c r="ED38" s="159"/>
    </row>
    <row r="39" spans="1:134" ht="11.25" customHeight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9"/>
      <c r="Q39" s="159"/>
      <c r="R39" s="179"/>
      <c r="S39" s="180" t="s">
        <v>266</v>
      </c>
      <c r="T39" s="180"/>
      <c r="U39" s="180"/>
      <c r="V39" s="180"/>
      <c r="W39" s="180"/>
      <c r="X39" s="180"/>
      <c r="Y39" s="180"/>
      <c r="Z39" s="180"/>
      <c r="AA39" s="178" t="s">
        <v>193</v>
      </c>
      <c r="AB39" s="484" t="s">
        <v>267</v>
      </c>
      <c r="AC39" s="488"/>
      <c r="AD39" s="178" t="s">
        <v>268</v>
      </c>
      <c r="AE39" s="181" t="s">
        <v>270</v>
      </c>
      <c r="AF39" s="182" t="s">
        <v>271</v>
      </c>
      <c r="AG39" s="166"/>
      <c r="AH39" s="167"/>
      <c r="AI39" s="167"/>
      <c r="AJ39" s="157"/>
      <c r="AK39" s="178">
        <v>115</v>
      </c>
      <c r="AL39" s="198">
        <v>500</v>
      </c>
      <c r="AM39" s="198">
        <v>700</v>
      </c>
      <c r="AN39" s="202">
        <v>200</v>
      </c>
      <c r="AO39" s="189">
        <f>'数値基準'!E29</f>
        <v>0.323</v>
      </c>
      <c r="AP39" s="184">
        <v>0.143</v>
      </c>
      <c r="AQ39" s="185"/>
      <c r="AR39" s="178">
        <v>141</v>
      </c>
      <c r="AS39" s="198">
        <v>900</v>
      </c>
      <c r="AT39" s="198">
        <v>1100</v>
      </c>
      <c r="AU39" s="202">
        <v>300</v>
      </c>
      <c r="AV39" s="189">
        <f>'数値基準'!E55</f>
        <v>0.504</v>
      </c>
      <c r="AW39" s="184">
        <v>0.393</v>
      </c>
      <c r="AX39" s="159"/>
      <c r="AY39" s="159"/>
      <c r="AZ39" s="157"/>
      <c r="BA39" s="158"/>
      <c r="BB39" s="158"/>
      <c r="BC39" s="158"/>
      <c r="BD39" s="158"/>
      <c r="BE39" s="158"/>
      <c r="BF39" s="182">
        <v>221</v>
      </c>
      <c r="BG39" s="205">
        <v>1000</v>
      </c>
      <c r="BH39" s="205">
        <v>1000</v>
      </c>
      <c r="BI39" s="198">
        <v>300</v>
      </c>
      <c r="BJ39" s="183">
        <f>'数値基準'!E90</f>
        <v>0.522</v>
      </c>
      <c r="BK39" s="184">
        <v>0.396</v>
      </c>
      <c r="BL39" s="158"/>
      <c r="BM39" s="158"/>
      <c r="BN39" s="159"/>
      <c r="BO39" s="159"/>
      <c r="BP39" s="157"/>
      <c r="BQ39" s="158"/>
      <c r="BR39" s="158"/>
      <c r="BS39" s="158"/>
      <c r="BT39" s="158"/>
      <c r="BU39" s="158"/>
      <c r="BV39" s="158"/>
      <c r="BW39" s="158"/>
      <c r="BX39" s="158"/>
      <c r="BY39" s="196">
        <v>329</v>
      </c>
      <c r="BZ39" s="206">
        <v>1100</v>
      </c>
      <c r="CA39" s="206">
        <v>700</v>
      </c>
      <c r="CB39" s="200">
        <v>400</v>
      </c>
      <c r="CC39" s="197">
        <f>'数値基準'!E127</f>
        <v>0.812</v>
      </c>
      <c r="CD39" s="194">
        <v>0.203</v>
      </c>
      <c r="CE39" s="159"/>
      <c r="CF39" s="159"/>
      <c r="CG39" s="157"/>
      <c r="CH39" s="158"/>
      <c r="CI39" s="158"/>
      <c r="CJ39" s="158"/>
      <c r="CK39" s="158"/>
      <c r="CL39" s="158"/>
      <c r="CM39" s="158"/>
      <c r="CN39" s="158"/>
      <c r="CO39" s="158"/>
      <c r="CP39" s="196">
        <v>371</v>
      </c>
      <c r="CQ39" s="206">
        <v>1400</v>
      </c>
      <c r="CR39" s="206">
        <v>1200</v>
      </c>
      <c r="CS39" s="200">
        <v>600</v>
      </c>
      <c r="CT39" s="197">
        <f>'数値基準'!E169</f>
        <v>1.474</v>
      </c>
      <c r="CU39" s="194">
        <v>0.726</v>
      </c>
      <c r="CV39" s="159"/>
      <c r="CW39" s="159"/>
      <c r="CX39" s="157"/>
      <c r="CY39" s="158"/>
      <c r="CZ39" s="158"/>
      <c r="DA39" s="158"/>
      <c r="DB39" s="158"/>
      <c r="DC39" s="158"/>
      <c r="DD39" s="158"/>
      <c r="DE39" s="158"/>
      <c r="DF39" s="158"/>
      <c r="DG39" s="182">
        <v>414</v>
      </c>
      <c r="DH39" s="205">
        <v>1100</v>
      </c>
      <c r="DI39" s="205">
        <v>900</v>
      </c>
      <c r="DJ39" s="198">
        <v>500</v>
      </c>
      <c r="DK39" s="183">
        <f>'数値基準'!E212</f>
        <v>0.89</v>
      </c>
      <c r="DL39" s="184">
        <v>0.278</v>
      </c>
      <c r="DM39" s="159"/>
      <c r="DN39" s="159"/>
      <c r="DO39" s="157"/>
      <c r="DP39" s="158"/>
      <c r="DQ39" s="158"/>
      <c r="DR39" s="158"/>
      <c r="DS39" s="158"/>
      <c r="DT39" s="158"/>
      <c r="DU39" s="158"/>
      <c r="DV39" s="158"/>
      <c r="DW39" s="158"/>
      <c r="DX39" s="196">
        <v>454</v>
      </c>
      <c r="DY39" s="206">
        <v>1400</v>
      </c>
      <c r="DZ39" s="206">
        <v>1200</v>
      </c>
      <c r="EA39" s="200">
        <v>600</v>
      </c>
      <c r="EB39" s="197">
        <f>'数値基準'!E252</f>
        <v>1.386</v>
      </c>
      <c r="EC39" s="194">
        <v>0.605</v>
      </c>
      <c r="ED39" s="159"/>
    </row>
    <row r="40" spans="1:134" ht="11.25" customHeight="1" thickBot="1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159"/>
      <c r="R40" s="176"/>
      <c r="S40" s="177"/>
      <c r="T40" s="177"/>
      <c r="U40" s="177"/>
      <c r="V40" s="177"/>
      <c r="W40" s="177"/>
      <c r="X40" s="177"/>
      <c r="Y40" s="177"/>
      <c r="Z40" s="177"/>
      <c r="AA40" s="196">
        <v>1</v>
      </c>
      <c r="AB40" s="508">
        <v>200</v>
      </c>
      <c r="AC40" s="509"/>
      <c r="AD40" s="200">
        <v>120</v>
      </c>
      <c r="AE40" s="197">
        <f>'数値基準'!E6</f>
        <v>0.021</v>
      </c>
      <c r="AF40" s="194">
        <v>0.016</v>
      </c>
      <c r="AG40" s="166"/>
      <c r="AH40" s="167"/>
      <c r="AI40" s="167"/>
      <c r="AJ40" s="157"/>
      <c r="AK40" s="178">
        <v>116</v>
      </c>
      <c r="AL40" s="198">
        <v>500</v>
      </c>
      <c r="AM40" s="198">
        <v>800</v>
      </c>
      <c r="AN40" s="202">
        <v>200</v>
      </c>
      <c r="AO40" s="189">
        <f>'数値基準'!E30</f>
        <v>0.336</v>
      </c>
      <c r="AP40" s="184">
        <v>0.16</v>
      </c>
      <c r="AQ40" s="185"/>
      <c r="AR40" s="190">
        <v>142</v>
      </c>
      <c r="AS40" s="201">
        <v>900</v>
      </c>
      <c r="AT40" s="201">
        <v>1200</v>
      </c>
      <c r="AU40" s="203">
        <v>300</v>
      </c>
      <c r="AV40" s="192">
        <f>'数値基準'!E56</f>
        <v>0.517</v>
      </c>
      <c r="AW40" s="193">
        <v>0.424</v>
      </c>
      <c r="AX40" s="159"/>
      <c r="AY40" s="159"/>
      <c r="AZ40" s="157"/>
      <c r="BA40" s="158"/>
      <c r="BB40" s="158"/>
      <c r="BC40" s="158"/>
      <c r="BD40" s="158"/>
      <c r="BE40" s="158"/>
      <c r="BF40" s="182">
        <v>222</v>
      </c>
      <c r="BG40" s="205">
        <v>1000</v>
      </c>
      <c r="BH40" s="205">
        <v>1100</v>
      </c>
      <c r="BI40" s="198">
        <v>300</v>
      </c>
      <c r="BJ40" s="183">
        <f>'数値基準'!E91</f>
        <v>0.535</v>
      </c>
      <c r="BK40" s="184">
        <v>0.431</v>
      </c>
      <c r="BL40" s="158"/>
      <c r="BM40" s="158"/>
      <c r="BN40" s="159"/>
      <c r="BO40" s="159"/>
      <c r="BP40" s="157"/>
      <c r="BQ40" s="158"/>
      <c r="BR40" s="158"/>
      <c r="BS40" s="158"/>
      <c r="BT40" s="158"/>
      <c r="BU40" s="483" t="s">
        <v>281</v>
      </c>
      <c r="BV40" s="483"/>
      <c r="BW40" s="158"/>
      <c r="BX40" s="158"/>
      <c r="BY40" s="182">
        <v>330</v>
      </c>
      <c r="BZ40" s="205">
        <v>1100</v>
      </c>
      <c r="CA40" s="205">
        <v>800</v>
      </c>
      <c r="CB40" s="198">
        <v>400</v>
      </c>
      <c r="CC40" s="183">
        <f>'数値基準'!E128</f>
        <v>0.907</v>
      </c>
      <c r="CD40" s="184">
        <v>0.25</v>
      </c>
      <c r="CE40" s="159"/>
      <c r="CF40" s="159"/>
      <c r="CG40" s="157"/>
      <c r="CH40" s="158"/>
      <c r="CI40" s="158"/>
      <c r="CJ40" s="158"/>
      <c r="CK40" s="158"/>
      <c r="CL40" s="158"/>
      <c r="CM40" s="158"/>
      <c r="CN40" s="158"/>
      <c r="CO40" s="158"/>
      <c r="CP40" s="196">
        <v>372</v>
      </c>
      <c r="CQ40" s="206">
        <v>1400</v>
      </c>
      <c r="CR40" s="206">
        <v>1400</v>
      </c>
      <c r="CS40" s="200">
        <v>600</v>
      </c>
      <c r="CT40" s="197">
        <f>'数値基準'!E170</f>
        <v>1.719</v>
      </c>
      <c r="CU40" s="194">
        <v>0.93</v>
      </c>
      <c r="CV40" s="159"/>
      <c r="CW40" s="159"/>
      <c r="CX40" s="157"/>
      <c r="CY40" s="158"/>
      <c r="CZ40" s="158"/>
      <c r="DA40" s="158"/>
      <c r="DB40" s="158"/>
      <c r="DC40" s="483" t="s">
        <v>281</v>
      </c>
      <c r="DD40" s="483"/>
      <c r="DE40" s="158"/>
      <c r="DF40" s="158"/>
      <c r="DG40" s="191">
        <v>415</v>
      </c>
      <c r="DH40" s="199">
        <v>1100</v>
      </c>
      <c r="DI40" s="199">
        <v>1000</v>
      </c>
      <c r="DJ40" s="201">
        <v>500</v>
      </c>
      <c r="DK40" s="195">
        <f>'数値基準'!E213</f>
        <v>0.971</v>
      </c>
      <c r="DL40" s="193">
        <v>0.323</v>
      </c>
      <c r="DM40" s="159"/>
      <c r="DN40" s="159"/>
      <c r="DO40" s="157"/>
      <c r="DP40" s="158"/>
      <c r="DQ40" s="158"/>
      <c r="DR40" s="158"/>
      <c r="DS40" s="158"/>
      <c r="DT40" s="483" t="s">
        <v>281</v>
      </c>
      <c r="DU40" s="483"/>
      <c r="DV40" s="158"/>
      <c r="DW40" s="158"/>
      <c r="DX40" s="182">
        <v>455</v>
      </c>
      <c r="DY40" s="205">
        <v>1400</v>
      </c>
      <c r="DZ40" s="205">
        <v>1400</v>
      </c>
      <c r="EA40" s="200">
        <v>600</v>
      </c>
      <c r="EB40" s="183">
        <f>'数値基準'!E253</f>
        <v>1.595</v>
      </c>
      <c r="EC40" s="184">
        <v>0.765</v>
      </c>
      <c r="ED40" s="159"/>
    </row>
    <row r="41" spans="1:134" ht="11.25" customHeight="1" thickBot="1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9"/>
      <c r="Q41" s="159"/>
      <c r="R41" s="176"/>
      <c r="S41" s="177"/>
      <c r="T41" s="177"/>
      <c r="U41" s="177"/>
      <c r="V41" s="177"/>
      <c r="W41" s="177"/>
      <c r="X41" s="177"/>
      <c r="Y41" s="177"/>
      <c r="Z41" s="177"/>
      <c r="AA41" s="182">
        <v>2</v>
      </c>
      <c r="AB41" s="496">
        <v>300</v>
      </c>
      <c r="AC41" s="497"/>
      <c r="AD41" s="198">
        <v>220</v>
      </c>
      <c r="AE41" s="183">
        <f>'数値基準'!E7</f>
        <v>0.021</v>
      </c>
      <c r="AF41" s="184">
        <v>0.024</v>
      </c>
      <c r="AG41" s="166"/>
      <c r="AH41" s="167"/>
      <c r="AI41" s="167"/>
      <c r="AJ41" s="157"/>
      <c r="AK41" s="190">
        <v>117</v>
      </c>
      <c r="AL41" s="201">
        <v>500</v>
      </c>
      <c r="AM41" s="201">
        <v>900</v>
      </c>
      <c r="AN41" s="203">
        <v>200</v>
      </c>
      <c r="AO41" s="192">
        <f>'数値基準'!E31</f>
        <v>0.35</v>
      </c>
      <c r="AP41" s="193">
        <v>0.178</v>
      </c>
      <c r="AQ41" s="185"/>
      <c r="AR41" s="187">
        <v>143</v>
      </c>
      <c r="AS41" s="200">
        <v>1000</v>
      </c>
      <c r="AT41" s="200">
        <v>600</v>
      </c>
      <c r="AU41" s="204">
        <v>300</v>
      </c>
      <c r="AV41" s="188">
        <f>'数値基準'!E57</f>
        <v>0.467</v>
      </c>
      <c r="AW41" s="194">
        <v>0.256</v>
      </c>
      <c r="AX41" s="159"/>
      <c r="AY41" s="159"/>
      <c r="AZ41" s="157"/>
      <c r="BA41" s="158"/>
      <c r="BB41" s="158"/>
      <c r="BC41" s="158"/>
      <c r="BD41" s="158"/>
      <c r="BE41" s="158"/>
      <c r="BF41" s="182">
        <v>223</v>
      </c>
      <c r="BG41" s="205">
        <v>1000</v>
      </c>
      <c r="BH41" s="205">
        <v>1200</v>
      </c>
      <c r="BI41" s="198">
        <v>300</v>
      </c>
      <c r="BJ41" s="183">
        <f>'数値基準'!E92</f>
        <v>0.549</v>
      </c>
      <c r="BK41" s="184">
        <v>0.466</v>
      </c>
      <c r="BL41" s="158"/>
      <c r="BM41" s="158"/>
      <c r="BN41" s="159"/>
      <c r="BO41" s="159"/>
      <c r="BP41" s="157"/>
      <c r="BQ41" s="158"/>
      <c r="BR41" s="158"/>
      <c r="BS41" s="158"/>
      <c r="BT41" s="158"/>
      <c r="BU41" s="483"/>
      <c r="BV41" s="483"/>
      <c r="BW41" s="158"/>
      <c r="BX41" s="158"/>
      <c r="BY41" s="182">
        <v>331</v>
      </c>
      <c r="BZ41" s="205">
        <v>1100</v>
      </c>
      <c r="CA41" s="205">
        <v>900</v>
      </c>
      <c r="CB41" s="198">
        <v>500</v>
      </c>
      <c r="CC41" s="183">
        <f>'数値基準'!E129</f>
        <v>1.002</v>
      </c>
      <c r="CD41" s="184">
        <v>0.331</v>
      </c>
      <c r="CE41" s="159"/>
      <c r="CF41" s="159"/>
      <c r="CG41" s="157"/>
      <c r="CH41" s="158"/>
      <c r="CI41" s="158"/>
      <c r="CJ41" s="158"/>
      <c r="CK41" s="158"/>
      <c r="CL41" s="158"/>
      <c r="CM41" s="158"/>
      <c r="CN41" s="158"/>
      <c r="CO41" s="158"/>
      <c r="CP41" s="182">
        <v>373</v>
      </c>
      <c r="CQ41" s="205">
        <v>1400</v>
      </c>
      <c r="CR41" s="205">
        <v>1600</v>
      </c>
      <c r="CS41" s="198">
        <v>600</v>
      </c>
      <c r="CT41" s="183">
        <f>'数値基準'!E171</f>
        <v>1.97</v>
      </c>
      <c r="CU41" s="184">
        <v>1.166</v>
      </c>
      <c r="CV41" s="159"/>
      <c r="CW41" s="159"/>
      <c r="CX41" s="157"/>
      <c r="CY41" s="158"/>
      <c r="CZ41" s="158"/>
      <c r="DA41" s="158"/>
      <c r="DB41" s="158"/>
      <c r="DC41" s="483"/>
      <c r="DD41" s="483"/>
      <c r="DE41" s="158"/>
      <c r="DF41" s="158"/>
      <c r="DG41" s="196">
        <v>416</v>
      </c>
      <c r="DH41" s="206">
        <v>1200</v>
      </c>
      <c r="DI41" s="206">
        <v>700</v>
      </c>
      <c r="DJ41" s="200">
        <v>400</v>
      </c>
      <c r="DK41" s="197">
        <f>'数値基準'!E214</f>
        <v>0.797</v>
      </c>
      <c r="DL41" s="194">
        <v>0.188</v>
      </c>
      <c r="DM41" s="159"/>
      <c r="DN41" s="159"/>
      <c r="DO41" s="157"/>
      <c r="DP41" s="158"/>
      <c r="DQ41" s="158"/>
      <c r="DR41" s="158"/>
      <c r="DS41" s="158"/>
      <c r="DT41" s="483"/>
      <c r="DU41" s="483"/>
      <c r="DV41" s="158"/>
      <c r="DW41" s="158"/>
      <c r="DX41" s="182">
        <v>456</v>
      </c>
      <c r="DY41" s="205">
        <v>1400</v>
      </c>
      <c r="DZ41" s="205">
        <v>1600</v>
      </c>
      <c r="EA41" s="198">
        <v>600</v>
      </c>
      <c r="EB41" s="183">
        <f>'数値基準'!E254</f>
        <v>1.809</v>
      </c>
      <c r="EC41" s="184">
        <v>0.95</v>
      </c>
      <c r="ED41" s="159"/>
    </row>
    <row r="42" spans="1:134" ht="11.25" customHeight="1" thickBot="1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9"/>
      <c r="Q42" s="159"/>
      <c r="R42" s="176"/>
      <c r="S42" s="177"/>
      <c r="T42" s="177"/>
      <c r="U42" s="177"/>
      <c r="V42" s="177"/>
      <c r="W42" s="177"/>
      <c r="X42" s="177"/>
      <c r="Y42" s="177"/>
      <c r="Z42" s="177"/>
      <c r="AA42" s="182">
        <v>3</v>
      </c>
      <c r="AB42" s="496">
        <v>400</v>
      </c>
      <c r="AC42" s="497"/>
      <c r="AD42" s="198">
        <v>320</v>
      </c>
      <c r="AE42" s="183">
        <f>'数値基準'!E8</f>
        <v>0.021</v>
      </c>
      <c r="AF42" s="184">
        <v>0.032</v>
      </c>
      <c r="AG42" s="166"/>
      <c r="AH42" s="167"/>
      <c r="AI42" s="167"/>
      <c r="AJ42" s="157"/>
      <c r="AK42" s="187">
        <v>118</v>
      </c>
      <c r="AL42" s="200">
        <v>600</v>
      </c>
      <c r="AM42" s="200">
        <v>500</v>
      </c>
      <c r="AN42" s="204">
        <v>200</v>
      </c>
      <c r="AO42" s="188">
        <f>'数値基準'!E32</f>
        <v>0.327</v>
      </c>
      <c r="AP42" s="194">
        <v>0.125</v>
      </c>
      <c r="AQ42" s="185"/>
      <c r="AR42" s="178">
        <v>144</v>
      </c>
      <c r="AS42" s="198">
        <v>1000</v>
      </c>
      <c r="AT42" s="198">
        <v>700</v>
      </c>
      <c r="AU42" s="202">
        <v>300</v>
      </c>
      <c r="AV42" s="189">
        <f>'数値基準'!E58</f>
        <v>0.48</v>
      </c>
      <c r="AW42" s="184">
        <v>0.291</v>
      </c>
      <c r="AX42" s="159"/>
      <c r="AY42" s="159"/>
      <c r="AZ42" s="157"/>
      <c r="BA42" s="158"/>
      <c r="BB42" s="158"/>
      <c r="BC42" s="158"/>
      <c r="BD42" s="158"/>
      <c r="BE42" s="158"/>
      <c r="BF42" s="182">
        <v>224</v>
      </c>
      <c r="BG42" s="205">
        <v>1000</v>
      </c>
      <c r="BH42" s="205">
        <v>1300</v>
      </c>
      <c r="BI42" s="198">
        <v>300</v>
      </c>
      <c r="BJ42" s="183">
        <f>'数値基準'!E93</f>
        <v>0.563</v>
      </c>
      <c r="BK42" s="184">
        <v>0.501</v>
      </c>
      <c r="BL42" s="158"/>
      <c r="BM42" s="158"/>
      <c r="BN42" s="159"/>
      <c r="BO42" s="159"/>
      <c r="BP42" s="157"/>
      <c r="BQ42" s="158"/>
      <c r="BR42" s="158"/>
      <c r="BS42" s="158"/>
      <c r="BT42" s="158"/>
      <c r="BU42" s="158"/>
      <c r="BV42" s="158"/>
      <c r="BW42" s="158"/>
      <c r="BX42" s="158"/>
      <c r="BY42" s="191">
        <v>332</v>
      </c>
      <c r="BZ42" s="199">
        <v>1100</v>
      </c>
      <c r="CA42" s="199">
        <v>1000</v>
      </c>
      <c r="CB42" s="201">
        <v>500</v>
      </c>
      <c r="CC42" s="195">
        <f>'数値基準'!E130</f>
        <v>1.097</v>
      </c>
      <c r="CD42" s="193">
        <v>0.39</v>
      </c>
      <c r="CE42" s="159"/>
      <c r="CF42" s="159"/>
      <c r="CG42" s="157"/>
      <c r="CH42" s="158"/>
      <c r="CI42" s="158"/>
      <c r="CJ42" s="158"/>
      <c r="CK42" s="158"/>
      <c r="CL42" s="483" t="s">
        <v>281</v>
      </c>
      <c r="CM42" s="483"/>
      <c r="CN42" s="158"/>
      <c r="CO42" s="158"/>
      <c r="CP42" s="182">
        <v>374</v>
      </c>
      <c r="CQ42" s="205">
        <v>1400</v>
      </c>
      <c r="CR42" s="205">
        <v>1800</v>
      </c>
      <c r="CS42" s="198">
        <v>900</v>
      </c>
      <c r="CT42" s="183">
        <f>'数値基準'!E172</f>
        <v>2.226</v>
      </c>
      <c r="CU42" s="184">
        <v>1.634</v>
      </c>
      <c r="CV42" s="159"/>
      <c r="CW42" s="159"/>
      <c r="CX42" s="157"/>
      <c r="CY42" s="158"/>
      <c r="CZ42" s="158"/>
      <c r="DA42" s="158"/>
      <c r="DB42" s="158"/>
      <c r="DC42" s="158"/>
      <c r="DD42" s="158"/>
      <c r="DE42" s="158"/>
      <c r="DF42" s="158"/>
      <c r="DG42" s="182">
        <v>417</v>
      </c>
      <c r="DH42" s="205">
        <v>1200</v>
      </c>
      <c r="DI42" s="205">
        <v>800</v>
      </c>
      <c r="DJ42" s="198">
        <v>400</v>
      </c>
      <c r="DK42" s="183">
        <f>'数値基準'!E215</f>
        <v>0.883</v>
      </c>
      <c r="DL42" s="184">
        <v>0.228</v>
      </c>
      <c r="DM42" s="159"/>
      <c r="DN42" s="159"/>
      <c r="DO42" s="157"/>
      <c r="DP42" s="158"/>
      <c r="DQ42" s="158"/>
      <c r="DR42" s="158"/>
      <c r="DS42" s="158"/>
      <c r="DT42" s="158"/>
      <c r="DU42" s="158"/>
      <c r="DV42" s="158"/>
      <c r="DW42" s="158"/>
      <c r="DX42" s="182">
        <v>457</v>
      </c>
      <c r="DY42" s="205">
        <v>1400</v>
      </c>
      <c r="DZ42" s="205">
        <v>1800</v>
      </c>
      <c r="EA42" s="198">
        <v>900</v>
      </c>
      <c r="EB42" s="183">
        <f>'数値基準'!E255</f>
        <v>2.03</v>
      </c>
      <c r="EC42" s="184">
        <v>1.362</v>
      </c>
      <c r="ED42" s="159"/>
    </row>
    <row r="43" spans="1:134" ht="11.25" customHeight="1" thickBot="1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  <c r="Q43" s="159"/>
      <c r="R43" s="176"/>
      <c r="S43" s="177"/>
      <c r="T43" s="177"/>
      <c r="U43" s="177"/>
      <c r="V43" s="177"/>
      <c r="W43" s="177"/>
      <c r="X43" s="177"/>
      <c r="Y43" s="177"/>
      <c r="Z43" s="177"/>
      <c r="AA43" s="182">
        <v>4</v>
      </c>
      <c r="AB43" s="496">
        <v>500</v>
      </c>
      <c r="AC43" s="497"/>
      <c r="AD43" s="198">
        <v>420</v>
      </c>
      <c r="AE43" s="183">
        <f>'数値基準'!E9</f>
        <v>0.021</v>
      </c>
      <c r="AF43" s="184">
        <v>0.04</v>
      </c>
      <c r="AG43" s="166"/>
      <c r="AH43" s="167"/>
      <c r="AI43" s="167"/>
      <c r="AJ43" s="157"/>
      <c r="AK43" s="178">
        <v>119</v>
      </c>
      <c r="AL43" s="198">
        <v>600</v>
      </c>
      <c r="AM43" s="198">
        <v>600</v>
      </c>
      <c r="AN43" s="202">
        <v>200</v>
      </c>
      <c r="AO43" s="189">
        <f>'数値基準'!E33</f>
        <v>0.341</v>
      </c>
      <c r="AP43" s="184">
        <v>0.146</v>
      </c>
      <c r="AQ43" s="185"/>
      <c r="AR43" s="178">
        <v>145</v>
      </c>
      <c r="AS43" s="198">
        <v>1000</v>
      </c>
      <c r="AT43" s="198">
        <v>800</v>
      </c>
      <c r="AU43" s="202">
        <v>300</v>
      </c>
      <c r="AV43" s="189">
        <f>'数値基準'!E59</f>
        <v>0.494</v>
      </c>
      <c r="AW43" s="184">
        <v>0.326</v>
      </c>
      <c r="AX43" s="159"/>
      <c r="AY43" s="159"/>
      <c r="AZ43" s="157"/>
      <c r="BA43" s="158"/>
      <c r="BB43" s="158"/>
      <c r="BC43" s="158"/>
      <c r="BD43" s="158"/>
      <c r="BE43" s="158"/>
      <c r="BF43" s="182">
        <v>225</v>
      </c>
      <c r="BG43" s="205">
        <v>1000</v>
      </c>
      <c r="BH43" s="205">
        <v>1400</v>
      </c>
      <c r="BI43" s="198">
        <v>300</v>
      </c>
      <c r="BJ43" s="183">
        <f>'数値基準'!E94</f>
        <v>0.576</v>
      </c>
      <c r="BK43" s="184">
        <v>0.536</v>
      </c>
      <c r="BL43" s="158"/>
      <c r="BM43" s="158"/>
      <c r="BN43" s="159"/>
      <c r="BO43" s="159"/>
      <c r="BP43" s="157"/>
      <c r="BQ43" s="158"/>
      <c r="BR43" s="484" t="s">
        <v>7</v>
      </c>
      <c r="BS43" s="493"/>
      <c r="BT43" s="493"/>
      <c r="BU43" s="494"/>
      <c r="BV43" s="487" t="s">
        <v>292</v>
      </c>
      <c r="BW43" s="495"/>
      <c r="BX43" s="158"/>
      <c r="BY43" s="196">
        <v>333</v>
      </c>
      <c r="BZ43" s="206">
        <v>1200</v>
      </c>
      <c r="CA43" s="206">
        <v>800</v>
      </c>
      <c r="CB43" s="200">
        <v>400</v>
      </c>
      <c r="CC43" s="197">
        <f>'数値基準'!E131</f>
        <v>0.985</v>
      </c>
      <c r="CD43" s="194">
        <v>0.274</v>
      </c>
      <c r="CE43" s="159"/>
      <c r="CF43" s="159"/>
      <c r="CG43" s="157"/>
      <c r="CH43" s="158"/>
      <c r="CI43" s="158"/>
      <c r="CJ43" s="158"/>
      <c r="CK43" s="158"/>
      <c r="CL43" s="483"/>
      <c r="CM43" s="483"/>
      <c r="CN43" s="158"/>
      <c r="CO43" s="158"/>
      <c r="CP43" s="196">
        <v>375</v>
      </c>
      <c r="CQ43" s="206">
        <v>1400</v>
      </c>
      <c r="CR43" s="206">
        <v>2000</v>
      </c>
      <c r="CS43" s="200">
        <v>900</v>
      </c>
      <c r="CT43" s="197">
        <f>'数値基準'!E173</f>
        <v>2.487</v>
      </c>
      <c r="CU43" s="194">
        <v>1.932</v>
      </c>
      <c r="CV43" s="159"/>
      <c r="CW43" s="159"/>
      <c r="CX43" s="157"/>
      <c r="CY43" s="158"/>
      <c r="CZ43" s="484" t="s">
        <v>7</v>
      </c>
      <c r="DA43" s="485"/>
      <c r="DB43" s="485"/>
      <c r="DC43" s="486"/>
      <c r="DD43" s="487" t="s">
        <v>292</v>
      </c>
      <c r="DE43" s="488"/>
      <c r="DF43" s="158"/>
      <c r="DG43" s="182">
        <v>418</v>
      </c>
      <c r="DH43" s="205">
        <v>1200</v>
      </c>
      <c r="DI43" s="205">
        <v>900</v>
      </c>
      <c r="DJ43" s="198">
        <v>500</v>
      </c>
      <c r="DK43" s="183">
        <f>'数値基準'!E216</f>
        <v>0.969</v>
      </c>
      <c r="DL43" s="184">
        <v>0.306</v>
      </c>
      <c r="DM43" s="159"/>
      <c r="DN43" s="159"/>
      <c r="DO43" s="157"/>
      <c r="DP43" s="158"/>
      <c r="DQ43" s="484" t="s">
        <v>7</v>
      </c>
      <c r="DR43" s="485"/>
      <c r="DS43" s="485"/>
      <c r="DT43" s="486"/>
      <c r="DU43" s="487" t="s">
        <v>292</v>
      </c>
      <c r="DV43" s="488"/>
      <c r="DW43" s="158"/>
      <c r="DX43" s="191">
        <v>458</v>
      </c>
      <c r="DY43" s="199">
        <v>1400</v>
      </c>
      <c r="DZ43" s="199">
        <v>2000</v>
      </c>
      <c r="EA43" s="201">
        <v>900</v>
      </c>
      <c r="EB43" s="195">
        <f>'数値基準'!E256</f>
        <v>2.256</v>
      </c>
      <c r="EC43" s="193">
        <v>1.595</v>
      </c>
      <c r="ED43" s="159"/>
    </row>
    <row r="44" spans="1:134" ht="11.25" customHeight="1" thickBot="1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9"/>
      <c r="Q44" s="159"/>
      <c r="R44" s="176"/>
      <c r="S44" s="177"/>
      <c r="T44" s="177"/>
      <c r="U44" s="177"/>
      <c r="V44" s="177"/>
      <c r="W44" s="177"/>
      <c r="X44" s="177"/>
      <c r="Y44" s="177"/>
      <c r="Z44" s="177"/>
      <c r="AA44" s="182">
        <v>5</v>
      </c>
      <c r="AB44" s="496">
        <v>600</v>
      </c>
      <c r="AC44" s="497"/>
      <c r="AD44" s="198">
        <v>520</v>
      </c>
      <c r="AE44" s="183">
        <f>'数値基準'!E10</f>
        <v>0.021</v>
      </c>
      <c r="AF44" s="184">
        <v>0.048</v>
      </c>
      <c r="AG44" s="166"/>
      <c r="AH44" s="167"/>
      <c r="AI44" s="167"/>
      <c r="AJ44" s="157"/>
      <c r="AK44" s="178">
        <v>120</v>
      </c>
      <c r="AL44" s="198">
        <v>600</v>
      </c>
      <c r="AM44" s="198">
        <v>700</v>
      </c>
      <c r="AN44" s="202">
        <v>200</v>
      </c>
      <c r="AO44" s="189">
        <f>'数値基準'!E34</f>
        <v>0.354</v>
      </c>
      <c r="AP44" s="184">
        <v>0.167</v>
      </c>
      <c r="AQ44" s="185"/>
      <c r="AR44" s="178">
        <v>146</v>
      </c>
      <c r="AS44" s="198">
        <v>1000</v>
      </c>
      <c r="AT44" s="198">
        <v>900</v>
      </c>
      <c r="AU44" s="202">
        <v>300</v>
      </c>
      <c r="AV44" s="189">
        <f>'数値基準'!E60</f>
        <v>0.508</v>
      </c>
      <c r="AW44" s="184">
        <v>0.361</v>
      </c>
      <c r="AX44" s="159"/>
      <c r="AY44" s="159"/>
      <c r="AZ44" s="157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9"/>
      <c r="BO44" s="159"/>
      <c r="BP44" s="157"/>
      <c r="BQ44" s="158"/>
      <c r="BR44" s="178" t="s">
        <v>193</v>
      </c>
      <c r="BS44" s="178" t="s">
        <v>276</v>
      </c>
      <c r="BT44" s="178" t="s">
        <v>277</v>
      </c>
      <c r="BU44" s="186" t="s">
        <v>278</v>
      </c>
      <c r="BV44" s="181" t="s">
        <v>270</v>
      </c>
      <c r="BW44" s="182" t="s">
        <v>285</v>
      </c>
      <c r="BX44" s="158"/>
      <c r="BY44" s="182">
        <v>334</v>
      </c>
      <c r="BZ44" s="205">
        <v>1200</v>
      </c>
      <c r="CA44" s="205">
        <v>900</v>
      </c>
      <c r="CB44" s="198">
        <v>500</v>
      </c>
      <c r="CC44" s="183">
        <f>'数値基準'!E132</f>
        <v>1.087</v>
      </c>
      <c r="CD44" s="184">
        <v>0.364</v>
      </c>
      <c r="CE44" s="159"/>
      <c r="CF44" s="159"/>
      <c r="CG44" s="157"/>
      <c r="CH44" s="158"/>
      <c r="CI44" s="158"/>
      <c r="CJ44" s="158"/>
      <c r="CK44" s="158"/>
      <c r="CL44" s="158"/>
      <c r="CM44" s="158"/>
      <c r="CN44" s="158"/>
      <c r="CO44" s="158"/>
      <c r="CP44" s="191">
        <v>376</v>
      </c>
      <c r="CQ44" s="199">
        <v>1400</v>
      </c>
      <c r="CR44" s="199">
        <v>2500</v>
      </c>
      <c r="CS44" s="201">
        <v>900</v>
      </c>
      <c r="CT44" s="195">
        <f>'数値基準'!E174</f>
        <v>3.164</v>
      </c>
      <c r="CU44" s="193">
        <v>2.814</v>
      </c>
      <c r="CV44" s="159"/>
      <c r="CW44" s="159"/>
      <c r="CX44" s="157"/>
      <c r="CY44" s="158"/>
      <c r="CZ44" s="178" t="s">
        <v>193</v>
      </c>
      <c r="DA44" s="178" t="s">
        <v>276</v>
      </c>
      <c r="DB44" s="178" t="s">
        <v>291</v>
      </c>
      <c r="DC44" s="186" t="s">
        <v>278</v>
      </c>
      <c r="DD44" s="181" t="s">
        <v>270</v>
      </c>
      <c r="DE44" s="182" t="s">
        <v>285</v>
      </c>
      <c r="DF44" s="158"/>
      <c r="DG44" s="191">
        <v>419</v>
      </c>
      <c r="DH44" s="199">
        <v>1200</v>
      </c>
      <c r="DI44" s="199">
        <v>1000</v>
      </c>
      <c r="DJ44" s="201">
        <v>500</v>
      </c>
      <c r="DK44" s="195">
        <f>'数値基準'!E217</f>
        <v>1.055</v>
      </c>
      <c r="DL44" s="193">
        <v>0.356</v>
      </c>
      <c r="DM44" s="159"/>
      <c r="DN44" s="159"/>
      <c r="DO44" s="157"/>
      <c r="DP44" s="158"/>
      <c r="DQ44" s="178" t="s">
        <v>193</v>
      </c>
      <c r="DR44" s="178" t="s">
        <v>276</v>
      </c>
      <c r="DS44" s="178" t="s">
        <v>291</v>
      </c>
      <c r="DT44" s="186" t="s">
        <v>278</v>
      </c>
      <c r="DU44" s="181" t="s">
        <v>270</v>
      </c>
      <c r="DV44" s="182" t="s">
        <v>285</v>
      </c>
      <c r="DW44" s="158"/>
      <c r="DX44" s="196">
        <v>459</v>
      </c>
      <c r="DY44" s="206">
        <v>1500</v>
      </c>
      <c r="DZ44" s="206">
        <v>1200</v>
      </c>
      <c r="EA44" s="200">
        <v>600</v>
      </c>
      <c r="EB44" s="197">
        <f>'数値基準'!E257</f>
        <v>1.471</v>
      </c>
      <c r="EC44" s="194">
        <v>0.651</v>
      </c>
      <c r="ED44" s="159"/>
    </row>
    <row r="45" spans="1:134" ht="11.25" customHeight="1" thickBo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9"/>
      <c r="Q45" s="159"/>
      <c r="R45" s="176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66"/>
      <c r="AH45" s="167"/>
      <c r="AI45" s="167"/>
      <c r="AJ45" s="157"/>
      <c r="AK45" s="178">
        <v>121</v>
      </c>
      <c r="AL45" s="198">
        <v>600</v>
      </c>
      <c r="AM45" s="198">
        <v>800</v>
      </c>
      <c r="AN45" s="202">
        <v>200</v>
      </c>
      <c r="AO45" s="189">
        <f>'数値基準'!E35</f>
        <v>0.368</v>
      </c>
      <c r="AP45" s="184">
        <v>0.188</v>
      </c>
      <c r="AQ45" s="185"/>
      <c r="AR45" s="178">
        <v>147</v>
      </c>
      <c r="AS45" s="198">
        <v>1000</v>
      </c>
      <c r="AT45" s="198">
        <v>1000</v>
      </c>
      <c r="AU45" s="202">
        <v>300</v>
      </c>
      <c r="AV45" s="189">
        <f>'数値基準'!E61</f>
        <v>0.522</v>
      </c>
      <c r="AW45" s="184">
        <v>0.396</v>
      </c>
      <c r="AX45" s="159"/>
      <c r="AY45" s="159"/>
      <c r="AZ45" s="157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9"/>
      <c r="BO45" s="159"/>
      <c r="BP45" s="157"/>
      <c r="BQ45" s="158"/>
      <c r="BR45" s="196">
        <v>300</v>
      </c>
      <c r="BS45" s="206">
        <v>500</v>
      </c>
      <c r="BT45" s="206">
        <v>500</v>
      </c>
      <c r="BU45" s="200">
        <v>300</v>
      </c>
      <c r="BV45" s="197">
        <f>'数値基準'!E98</f>
        <v>0.308</v>
      </c>
      <c r="BW45" s="194">
        <v>0.042</v>
      </c>
      <c r="BX45" s="158"/>
      <c r="BY45" s="191">
        <v>335</v>
      </c>
      <c r="BZ45" s="199">
        <v>1200</v>
      </c>
      <c r="CA45" s="199">
        <v>1000</v>
      </c>
      <c r="CB45" s="201">
        <v>500</v>
      </c>
      <c r="CC45" s="195">
        <f>'数値基準'!E133</f>
        <v>1.189</v>
      </c>
      <c r="CD45" s="193">
        <v>0.428</v>
      </c>
      <c r="CE45" s="159"/>
      <c r="CF45" s="159"/>
      <c r="CG45" s="157"/>
      <c r="CH45" s="158"/>
      <c r="CI45" s="484" t="s">
        <v>7</v>
      </c>
      <c r="CJ45" s="493"/>
      <c r="CK45" s="493"/>
      <c r="CL45" s="494"/>
      <c r="CM45" s="487" t="s">
        <v>292</v>
      </c>
      <c r="CN45" s="495"/>
      <c r="CO45" s="158"/>
      <c r="CP45" s="196">
        <v>377</v>
      </c>
      <c r="CQ45" s="206">
        <v>1500</v>
      </c>
      <c r="CR45" s="206">
        <v>1200</v>
      </c>
      <c r="CS45" s="200">
        <v>600</v>
      </c>
      <c r="CT45" s="197">
        <f>'数値基準'!E175</f>
        <v>1.556</v>
      </c>
      <c r="CU45" s="194">
        <v>0.781</v>
      </c>
      <c r="CV45" s="159"/>
      <c r="CW45" s="159"/>
      <c r="CX45" s="157"/>
      <c r="CY45" s="158"/>
      <c r="CZ45" s="196">
        <v>383</v>
      </c>
      <c r="DA45" s="206">
        <v>500</v>
      </c>
      <c r="DB45" s="206">
        <v>500</v>
      </c>
      <c r="DC45" s="200">
        <v>300</v>
      </c>
      <c r="DD45" s="197">
        <f>'数値基準'!E181</f>
        <v>0.279</v>
      </c>
      <c r="DE45" s="194">
        <v>0.034</v>
      </c>
      <c r="DF45" s="158"/>
      <c r="DG45" s="196">
        <v>420</v>
      </c>
      <c r="DH45" s="206">
        <v>1300</v>
      </c>
      <c r="DI45" s="206">
        <v>700</v>
      </c>
      <c r="DJ45" s="200">
        <v>400</v>
      </c>
      <c r="DK45" s="197">
        <f>'数値基準'!E218</f>
        <v>0.866</v>
      </c>
      <c r="DL45" s="194">
        <v>0.206</v>
      </c>
      <c r="DM45" s="159"/>
      <c r="DN45" s="159"/>
      <c r="DO45" s="157"/>
      <c r="DP45" s="158"/>
      <c r="DQ45" s="196">
        <v>424</v>
      </c>
      <c r="DR45" s="206">
        <v>800</v>
      </c>
      <c r="DS45" s="206">
        <v>1200</v>
      </c>
      <c r="DT45" s="200">
        <v>600</v>
      </c>
      <c r="DU45" s="197">
        <f>'数値基準'!E222</f>
        <v>0.879</v>
      </c>
      <c r="DV45" s="194">
        <v>0.326</v>
      </c>
      <c r="DW45" s="158"/>
      <c r="DX45" s="182">
        <v>460</v>
      </c>
      <c r="DY45" s="205">
        <v>1500</v>
      </c>
      <c r="DZ45" s="205">
        <v>1400</v>
      </c>
      <c r="EA45" s="200">
        <v>600</v>
      </c>
      <c r="EB45" s="183">
        <f>'数値基準'!E258</f>
        <v>1.689</v>
      </c>
      <c r="EC45" s="184">
        <v>0.823</v>
      </c>
      <c r="ED45" s="159"/>
    </row>
    <row r="46" spans="1:134" ht="11.25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9"/>
      <c r="Q46" s="159"/>
      <c r="R46" s="176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66"/>
      <c r="AH46" s="167"/>
      <c r="AI46" s="167"/>
      <c r="AJ46" s="157"/>
      <c r="AK46" s="178">
        <v>122</v>
      </c>
      <c r="AL46" s="198">
        <v>600</v>
      </c>
      <c r="AM46" s="198">
        <v>900</v>
      </c>
      <c r="AN46" s="202">
        <v>200</v>
      </c>
      <c r="AO46" s="189">
        <f>'数値基準'!E36</f>
        <v>0.382</v>
      </c>
      <c r="AP46" s="184">
        <v>0.209</v>
      </c>
      <c r="AQ46" s="185"/>
      <c r="AR46" s="178">
        <v>148</v>
      </c>
      <c r="AS46" s="198">
        <v>1000</v>
      </c>
      <c r="AT46" s="198">
        <v>1100</v>
      </c>
      <c r="AU46" s="202">
        <v>300</v>
      </c>
      <c r="AV46" s="189">
        <f>'数値基準'!E62</f>
        <v>0.535</v>
      </c>
      <c r="AW46" s="184">
        <v>0.431</v>
      </c>
      <c r="AX46" s="159"/>
      <c r="AY46" s="159"/>
      <c r="AZ46" s="157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9"/>
      <c r="BO46" s="159"/>
      <c r="BP46" s="157"/>
      <c r="BQ46" s="158"/>
      <c r="BR46" s="182">
        <v>301</v>
      </c>
      <c r="BS46" s="205">
        <v>500</v>
      </c>
      <c r="BT46" s="205">
        <v>600</v>
      </c>
      <c r="BU46" s="198">
        <v>300</v>
      </c>
      <c r="BV46" s="183">
        <f>'数値基準'!E99</f>
        <v>0.364</v>
      </c>
      <c r="BW46" s="184">
        <v>0.058</v>
      </c>
      <c r="BX46" s="158"/>
      <c r="BY46" s="196">
        <v>336</v>
      </c>
      <c r="BZ46" s="206">
        <v>1300</v>
      </c>
      <c r="CA46" s="206">
        <v>800</v>
      </c>
      <c r="CB46" s="200">
        <v>400</v>
      </c>
      <c r="CC46" s="197">
        <f>'数値基準'!E134</f>
        <v>1.065</v>
      </c>
      <c r="CD46" s="194">
        <v>0.298</v>
      </c>
      <c r="CE46" s="159"/>
      <c r="CF46" s="159"/>
      <c r="CG46" s="157"/>
      <c r="CH46" s="158"/>
      <c r="CI46" s="178" t="s">
        <v>193</v>
      </c>
      <c r="CJ46" s="178" t="s">
        <v>276</v>
      </c>
      <c r="CK46" s="178" t="s">
        <v>277</v>
      </c>
      <c r="CL46" s="186" t="s">
        <v>278</v>
      </c>
      <c r="CM46" s="181" t="s">
        <v>270</v>
      </c>
      <c r="CN46" s="182" t="s">
        <v>285</v>
      </c>
      <c r="CO46" s="158"/>
      <c r="CP46" s="182">
        <v>378</v>
      </c>
      <c r="CQ46" s="205">
        <v>1500</v>
      </c>
      <c r="CR46" s="205">
        <v>1400</v>
      </c>
      <c r="CS46" s="198">
        <v>600</v>
      </c>
      <c r="CT46" s="183">
        <f>'数値基準'!E176</f>
        <v>1.813</v>
      </c>
      <c r="CU46" s="184">
        <v>0.999</v>
      </c>
      <c r="CV46" s="159"/>
      <c r="CW46" s="159"/>
      <c r="CX46" s="157"/>
      <c r="CY46" s="158"/>
      <c r="CZ46" s="182">
        <v>384</v>
      </c>
      <c r="DA46" s="205">
        <v>500</v>
      </c>
      <c r="DB46" s="205">
        <v>600</v>
      </c>
      <c r="DC46" s="198">
        <v>300</v>
      </c>
      <c r="DD46" s="183">
        <f>'数値基準'!E182</f>
        <v>0.326</v>
      </c>
      <c r="DE46" s="184">
        <v>0.047</v>
      </c>
      <c r="DF46" s="158"/>
      <c r="DG46" s="196">
        <v>421</v>
      </c>
      <c r="DH46" s="206">
        <v>1300</v>
      </c>
      <c r="DI46" s="206">
        <v>800</v>
      </c>
      <c r="DJ46" s="200">
        <v>400</v>
      </c>
      <c r="DK46" s="197">
        <f>'数値基準'!E219</f>
        <v>0.958</v>
      </c>
      <c r="DL46" s="194">
        <v>0.249</v>
      </c>
      <c r="DM46" s="159"/>
      <c r="DN46" s="159"/>
      <c r="DO46" s="157"/>
      <c r="DP46" s="158"/>
      <c r="DQ46" s="182">
        <v>425</v>
      </c>
      <c r="DR46" s="205">
        <v>800</v>
      </c>
      <c r="DS46" s="205">
        <v>1400</v>
      </c>
      <c r="DT46" s="198">
        <v>600</v>
      </c>
      <c r="DU46" s="183">
        <f>'数値基準'!E223</f>
        <v>1.027</v>
      </c>
      <c r="DV46" s="184">
        <v>0.418</v>
      </c>
      <c r="DW46" s="158"/>
      <c r="DX46" s="182">
        <v>461</v>
      </c>
      <c r="DY46" s="205">
        <v>1500</v>
      </c>
      <c r="DZ46" s="205">
        <v>1600</v>
      </c>
      <c r="EA46" s="198">
        <v>600</v>
      </c>
      <c r="EB46" s="183">
        <f>'数値基準'!E259</f>
        <v>1.914</v>
      </c>
      <c r="EC46" s="184">
        <v>1.021</v>
      </c>
      <c r="ED46" s="159"/>
    </row>
    <row r="47" spans="1:134" ht="11.25" customHeight="1" thickBot="1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9"/>
      <c r="Q47" s="159"/>
      <c r="R47" s="176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66"/>
      <c r="AH47" s="167"/>
      <c r="AI47" s="167"/>
      <c r="AJ47" s="157"/>
      <c r="AK47" s="190">
        <v>123</v>
      </c>
      <c r="AL47" s="201">
        <v>600</v>
      </c>
      <c r="AM47" s="201">
        <v>1000</v>
      </c>
      <c r="AN47" s="203">
        <v>200</v>
      </c>
      <c r="AO47" s="192">
        <f>'数値基準'!E37</f>
        <v>0.395</v>
      </c>
      <c r="AP47" s="193">
        <v>0.23</v>
      </c>
      <c r="AQ47" s="185"/>
      <c r="AR47" s="178">
        <v>149</v>
      </c>
      <c r="AS47" s="198">
        <v>1000</v>
      </c>
      <c r="AT47" s="198">
        <v>1200</v>
      </c>
      <c r="AU47" s="202">
        <v>300</v>
      </c>
      <c r="AV47" s="189">
        <f>'数値基準'!E63</f>
        <v>0.549</v>
      </c>
      <c r="AW47" s="184">
        <v>0.466</v>
      </c>
      <c r="AX47" s="159"/>
      <c r="AY47" s="159"/>
      <c r="AZ47" s="157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9"/>
      <c r="BO47" s="159"/>
      <c r="BP47" s="157"/>
      <c r="BQ47" s="158"/>
      <c r="BR47" s="182">
        <v>302</v>
      </c>
      <c r="BS47" s="205">
        <v>500</v>
      </c>
      <c r="BT47" s="205">
        <v>700</v>
      </c>
      <c r="BU47" s="198">
        <v>400</v>
      </c>
      <c r="BV47" s="183">
        <f>'数値基準'!E100</f>
        <v>0.42</v>
      </c>
      <c r="BW47" s="184">
        <v>0.082</v>
      </c>
      <c r="BX47" s="158"/>
      <c r="BY47" s="182">
        <v>337</v>
      </c>
      <c r="BZ47" s="205">
        <v>1300</v>
      </c>
      <c r="CA47" s="205">
        <v>900</v>
      </c>
      <c r="CB47" s="198">
        <v>500</v>
      </c>
      <c r="CC47" s="183">
        <f>'数値基準'!E135</f>
        <v>1.174</v>
      </c>
      <c r="CD47" s="184">
        <v>0.397</v>
      </c>
      <c r="CE47" s="159"/>
      <c r="CF47" s="159"/>
      <c r="CG47" s="157"/>
      <c r="CH47" s="158"/>
      <c r="CI47" s="196">
        <v>339</v>
      </c>
      <c r="CJ47" s="206">
        <v>800</v>
      </c>
      <c r="CK47" s="206">
        <v>1200</v>
      </c>
      <c r="CL47" s="200">
        <v>600</v>
      </c>
      <c r="CM47" s="197">
        <f>'数値基準'!E137</f>
        <v>0.982</v>
      </c>
      <c r="CN47" s="194">
        <v>0.396</v>
      </c>
      <c r="CO47" s="158"/>
      <c r="CP47" s="182">
        <v>379</v>
      </c>
      <c r="CQ47" s="205">
        <v>1500</v>
      </c>
      <c r="CR47" s="205">
        <v>1600</v>
      </c>
      <c r="CS47" s="198">
        <v>600</v>
      </c>
      <c r="CT47" s="183">
        <f>'数値基準'!E177</f>
        <v>2.075</v>
      </c>
      <c r="CU47" s="184">
        <v>1.251</v>
      </c>
      <c r="CV47" s="159"/>
      <c r="CW47" s="159"/>
      <c r="CX47" s="157"/>
      <c r="CY47" s="158"/>
      <c r="CZ47" s="182">
        <v>385</v>
      </c>
      <c r="DA47" s="205">
        <v>500</v>
      </c>
      <c r="DB47" s="205">
        <v>700</v>
      </c>
      <c r="DC47" s="198">
        <v>300</v>
      </c>
      <c r="DD47" s="183">
        <f>'数値基準'!E183</f>
        <v>0.372</v>
      </c>
      <c r="DE47" s="184">
        <v>0.067</v>
      </c>
      <c r="DF47" s="158"/>
      <c r="DG47" s="182">
        <v>422</v>
      </c>
      <c r="DH47" s="205">
        <v>1300</v>
      </c>
      <c r="DI47" s="205">
        <v>900</v>
      </c>
      <c r="DJ47" s="198">
        <v>500</v>
      </c>
      <c r="DK47" s="183">
        <f>'数値基準'!E220</f>
        <v>1.05</v>
      </c>
      <c r="DL47" s="184">
        <v>0.334</v>
      </c>
      <c r="DM47" s="159"/>
      <c r="DN47" s="159"/>
      <c r="DO47" s="157"/>
      <c r="DP47" s="158"/>
      <c r="DQ47" s="182">
        <v>426</v>
      </c>
      <c r="DR47" s="205">
        <v>800</v>
      </c>
      <c r="DS47" s="205">
        <v>1600</v>
      </c>
      <c r="DT47" s="198">
        <v>600</v>
      </c>
      <c r="DU47" s="183">
        <f>'数値基準'!E224</f>
        <v>1.18</v>
      </c>
      <c r="DV47" s="184">
        <v>0.524</v>
      </c>
      <c r="DW47" s="158"/>
      <c r="DX47" s="196">
        <v>462</v>
      </c>
      <c r="DY47" s="206">
        <v>1500</v>
      </c>
      <c r="DZ47" s="206">
        <v>1800</v>
      </c>
      <c r="EA47" s="198">
        <v>900</v>
      </c>
      <c r="EB47" s="197">
        <f>'数値基準'!E260</f>
        <v>2.145</v>
      </c>
      <c r="EC47" s="194">
        <v>1.466</v>
      </c>
      <c r="ED47" s="159"/>
    </row>
    <row r="48" spans="1:134" ht="11.25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  <c r="Q48" s="159"/>
      <c r="R48" s="165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7"/>
      <c r="AI48" s="167"/>
      <c r="AJ48" s="157"/>
      <c r="AK48" s="187">
        <v>124</v>
      </c>
      <c r="AL48" s="200">
        <v>700</v>
      </c>
      <c r="AM48" s="200">
        <v>500</v>
      </c>
      <c r="AN48" s="204">
        <v>250</v>
      </c>
      <c r="AO48" s="188">
        <f>'数値基準'!E38</f>
        <v>0.358</v>
      </c>
      <c r="AP48" s="194">
        <v>0.154</v>
      </c>
      <c r="AQ48" s="185"/>
      <c r="AR48" s="178">
        <v>150</v>
      </c>
      <c r="AS48" s="198">
        <v>1000</v>
      </c>
      <c r="AT48" s="198">
        <v>1300</v>
      </c>
      <c r="AU48" s="202">
        <v>300</v>
      </c>
      <c r="AV48" s="189">
        <f>'数値基準'!E64</f>
        <v>0.563</v>
      </c>
      <c r="AW48" s="184">
        <v>0.501</v>
      </c>
      <c r="AX48" s="159"/>
      <c r="AY48" s="159"/>
      <c r="AZ48" s="157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9"/>
      <c r="BO48" s="159"/>
      <c r="BP48" s="157"/>
      <c r="BQ48" s="158"/>
      <c r="BR48" s="182">
        <v>303</v>
      </c>
      <c r="BS48" s="205">
        <v>500</v>
      </c>
      <c r="BT48" s="205">
        <v>800</v>
      </c>
      <c r="BU48" s="198">
        <v>400</v>
      </c>
      <c r="BV48" s="183">
        <f>'数値基準'!E101</f>
        <v>0.475</v>
      </c>
      <c r="BW48" s="184">
        <v>0.102</v>
      </c>
      <c r="BX48" s="158"/>
      <c r="BY48" s="182">
        <v>338</v>
      </c>
      <c r="BZ48" s="205">
        <v>1300</v>
      </c>
      <c r="CA48" s="205">
        <v>1000</v>
      </c>
      <c r="CB48" s="198">
        <v>500</v>
      </c>
      <c r="CC48" s="183">
        <f>'数値基準'!E136</f>
        <v>1.282</v>
      </c>
      <c r="CD48" s="184">
        <v>0.466</v>
      </c>
      <c r="CE48" s="159"/>
      <c r="CF48" s="159"/>
      <c r="CG48" s="157"/>
      <c r="CH48" s="158"/>
      <c r="CI48" s="182">
        <v>340</v>
      </c>
      <c r="CJ48" s="205">
        <v>800</v>
      </c>
      <c r="CK48" s="205">
        <v>1400</v>
      </c>
      <c r="CL48" s="198">
        <v>600</v>
      </c>
      <c r="CM48" s="183">
        <f>'数値基準'!E138</f>
        <v>1.157</v>
      </c>
      <c r="CN48" s="184">
        <v>0.512</v>
      </c>
      <c r="CO48" s="158"/>
      <c r="CP48" s="182">
        <v>380</v>
      </c>
      <c r="CQ48" s="205">
        <v>1500</v>
      </c>
      <c r="CR48" s="205">
        <v>1800</v>
      </c>
      <c r="CS48" s="198">
        <v>900</v>
      </c>
      <c r="CT48" s="183">
        <f>'数値基準'!E178</f>
        <v>2.342</v>
      </c>
      <c r="CU48" s="184">
        <v>1.758</v>
      </c>
      <c r="CV48" s="159"/>
      <c r="CW48" s="159"/>
      <c r="CX48" s="157"/>
      <c r="CY48" s="158"/>
      <c r="CZ48" s="182">
        <v>386</v>
      </c>
      <c r="DA48" s="205">
        <v>500</v>
      </c>
      <c r="DB48" s="205">
        <v>800</v>
      </c>
      <c r="DC48" s="198">
        <v>300</v>
      </c>
      <c r="DD48" s="183">
        <f>'数値基準'!E184</f>
        <v>0.419</v>
      </c>
      <c r="DE48" s="184">
        <v>0.083</v>
      </c>
      <c r="DF48" s="158"/>
      <c r="DG48" s="182">
        <v>423</v>
      </c>
      <c r="DH48" s="205">
        <v>1300</v>
      </c>
      <c r="DI48" s="205">
        <v>1000</v>
      </c>
      <c r="DJ48" s="198">
        <v>500</v>
      </c>
      <c r="DK48" s="183">
        <f>'数値基準'!E221</f>
        <v>1.142</v>
      </c>
      <c r="DL48" s="184">
        <v>0.388</v>
      </c>
      <c r="DM48" s="159"/>
      <c r="DN48" s="159"/>
      <c r="DO48" s="157"/>
      <c r="DP48" s="158"/>
      <c r="DQ48" s="182">
        <v>427</v>
      </c>
      <c r="DR48" s="205">
        <v>800</v>
      </c>
      <c r="DS48" s="205">
        <v>1800</v>
      </c>
      <c r="DT48" s="198">
        <v>900</v>
      </c>
      <c r="DU48" s="183">
        <f>'数値基準'!E225</f>
        <v>1.339</v>
      </c>
      <c r="DV48" s="184">
        <v>0.735</v>
      </c>
      <c r="DW48" s="158"/>
      <c r="DX48" s="182">
        <v>463</v>
      </c>
      <c r="DY48" s="205">
        <v>1500</v>
      </c>
      <c r="DZ48" s="205">
        <v>2000</v>
      </c>
      <c r="EA48" s="202">
        <v>900</v>
      </c>
      <c r="EB48" s="183">
        <f>'数値基準'!E261</f>
        <v>2.382</v>
      </c>
      <c r="EC48" s="184">
        <v>1.716</v>
      </c>
      <c r="ED48" s="159"/>
    </row>
    <row r="49" spans="1:134" ht="11.2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9"/>
      <c r="Q49" s="159"/>
      <c r="R49" s="165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7"/>
      <c r="AI49" s="167"/>
      <c r="AJ49" s="157"/>
      <c r="AK49" s="187">
        <v>125</v>
      </c>
      <c r="AL49" s="200">
        <v>700</v>
      </c>
      <c r="AM49" s="200">
        <v>600</v>
      </c>
      <c r="AN49" s="204">
        <v>250</v>
      </c>
      <c r="AO49" s="188">
        <f>'数値基準'!E39</f>
        <v>0.372</v>
      </c>
      <c r="AP49" s="194">
        <v>0.179</v>
      </c>
      <c r="AQ49" s="185"/>
      <c r="AR49" s="187">
        <v>151</v>
      </c>
      <c r="AS49" s="200">
        <v>1000</v>
      </c>
      <c r="AT49" s="200">
        <v>1400</v>
      </c>
      <c r="AU49" s="204">
        <v>300</v>
      </c>
      <c r="AV49" s="188">
        <f>'数値基準'!E65</f>
        <v>0.576</v>
      </c>
      <c r="AW49" s="194">
        <v>0.536</v>
      </c>
      <c r="AX49" s="159"/>
      <c r="AY49" s="159"/>
      <c r="AZ49" s="157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9"/>
      <c r="BO49" s="159"/>
      <c r="BP49" s="157"/>
      <c r="BQ49" s="158"/>
      <c r="BR49" s="158"/>
      <c r="BS49" s="158"/>
      <c r="BT49" s="158"/>
      <c r="BU49" s="158"/>
      <c r="BV49" s="158"/>
      <c r="BW49" s="158"/>
      <c r="BX49" s="158"/>
      <c r="BY49" s="172"/>
      <c r="BZ49" s="172"/>
      <c r="CA49" s="172"/>
      <c r="CB49" s="172"/>
      <c r="CC49" s="173"/>
      <c r="CD49" s="173"/>
      <c r="CE49" s="159"/>
      <c r="CF49" s="159"/>
      <c r="CG49" s="157"/>
      <c r="CH49" s="158"/>
      <c r="CI49" s="182">
        <v>341</v>
      </c>
      <c r="CJ49" s="205">
        <v>800</v>
      </c>
      <c r="CK49" s="205">
        <v>1600</v>
      </c>
      <c r="CL49" s="198">
        <v>600</v>
      </c>
      <c r="CM49" s="183">
        <f>'数値基準'!E139</f>
        <v>1.34</v>
      </c>
      <c r="CN49" s="184">
        <v>0.646</v>
      </c>
      <c r="CO49" s="158"/>
      <c r="CP49" s="182">
        <v>381</v>
      </c>
      <c r="CQ49" s="205">
        <v>1500</v>
      </c>
      <c r="CR49" s="205">
        <v>2000</v>
      </c>
      <c r="CS49" s="198">
        <v>900</v>
      </c>
      <c r="CT49" s="183">
        <f>'数値基準'!E179</f>
        <v>2.614</v>
      </c>
      <c r="CU49" s="184">
        <v>2.077</v>
      </c>
      <c r="CV49" s="159"/>
      <c r="CW49" s="159"/>
      <c r="CX49" s="157"/>
      <c r="CY49" s="158"/>
      <c r="DF49" s="158"/>
      <c r="DG49" s="172"/>
      <c r="DH49" s="172"/>
      <c r="DI49" s="172"/>
      <c r="DJ49" s="172"/>
      <c r="DK49" s="173"/>
      <c r="DL49" s="173"/>
      <c r="DM49" s="159"/>
      <c r="DN49" s="159"/>
      <c r="DO49" s="157"/>
      <c r="DP49" s="158"/>
      <c r="DQ49" s="182">
        <v>428</v>
      </c>
      <c r="DR49" s="205">
        <v>800</v>
      </c>
      <c r="DS49" s="205">
        <v>2000</v>
      </c>
      <c r="DT49" s="198">
        <v>900</v>
      </c>
      <c r="DU49" s="183">
        <f>'数値基準'!E226</f>
        <v>1.505</v>
      </c>
      <c r="DV49" s="184">
        <v>0.869</v>
      </c>
      <c r="DW49" s="158"/>
      <c r="DX49" s="172"/>
      <c r="DY49" s="172"/>
      <c r="DZ49" s="172"/>
      <c r="EA49" s="172"/>
      <c r="EB49" s="173"/>
      <c r="EC49" s="173"/>
      <c r="ED49" s="159"/>
    </row>
    <row r="50" spans="1:134" ht="11.25" customHeight="1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9"/>
      <c r="Q50" s="159"/>
      <c r="R50" s="165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7"/>
      <c r="AI50" s="167"/>
      <c r="AJ50" s="157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9"/>
      <c r="AY50" s="159"/>
      <c r="AZ50" s="157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9"/>
      <c r="BO50" s="159"/>
      <c r="BP50" s="157"/>
      <c r="BQ50" s="158"/>
      <c r="BR50" s="158"/>
      <c r="BS50" s="158"/>
      <c r="BT50" s="158"/>
      <c r="BU50" s="158"/>
      <c r="BV50" s="158"/>
      <c r="BW50" s="158"/>
      <c r="BX50" s="158"/>
      <c r="BY50" s="172"/>
      <c r="BZ50" s="172"/>
      <c r="CA50" s="172"/>
      <c r="CB50" s="172"/>
      <c r="CC50" s="173"/>
      <c r="CD50" s="173"/>
      <c r="CE50" s="159"/>
      <c r="CF50" s="159"/>
      <c r="CG50" s="157"/>
      <c r="CH50" s="158"/>
      <c r="CI50" s="182">
        <v>342</v>
      </c>
      <c r="CJ50" s="205">
        <v>800</v>
      </c>
      <c r="CK50" s="205">
        <v>1800</v>
      </c>
      <c r="CL50" s="198">
        <v>900</v>
      </c>
      <c r="CM50" s="183">
        <f>'数値基準'!E140</f>
        <v>1.53</v>
      </c>
      <c r="CN50" s="184">
        <v>0.891</v>
      </c>
      <c r="CO50" s="158"/>
      <c r="CP50" s="182">
        <v>382</v>
      </c>
      <c r="CQ50" s="205">
        <v>1500</v>
      </c>
      <c r="CR50" s="205">
        <v>2500</v>
      </c>
      <c r="CS50" s="198">
        <v>900</v>
      </c>
      <c r="CT50" s="183">
        <f>'数値基準'!E180</f>
        <v>3.316</v>
      </c>
      <c r="CU50" s="184">
        <v>3.022</v>
      </c>
      <c r="CV50" s="159"/>
      <c r="CW50" s="159"/>
      <c r="CX50" s="157"/>
      <c r="CY50" s="158"/>
      <c r="DF50" s="158"/>
      <c r="DG50" s="172"/>
      <c r="DH50" s="172"/>
      <c r="DI50" s="172"/>
      <c r="DJ50" s="172"/>
      <c r="DK50" s="173"/>
      <c r="DL50" s="173"/>
      <c r="DM50" s="159"/>
      <c r="DN50" s="159"/>
      <c r="DO50" s="157"/>
      <c r="DP50" s="158"/>
      <c r="DW50" s="158"/>
      <c r="DX50" s="172"/>
      <c r="DY50" s="172"/>
      <c r="DZ50" s="172"/>
      <c r="EA50" s="172"/>
      <c r="EB50" s="173"/>
      <c r="EC50" s="173"/>
      <c r="ED50" s="159"/>
    </row>
    <row r="51" spans="1:134" ht="11.25" customHeight="1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2"/>
      <c r="Q51" s="159"/>
      <c r="R51" s="168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70"/>
      <c r="AI51" s="167"/>
      <c r="AJ51" s="160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2"/>
      <c r="AY51" s="159"/>
      <c r="AZ51" s="160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2"/>
      <c r="BO51" s="159"/>
      <c r="BP51" s="160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2"/>
      <c r="CF51" s="159"/>
      <c r="CG51" s="160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2"/>
      <c r="CW51" s="159"/>
      <c r="CX51" s="160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2"/>
      <c r="DN51" s="159"/>
      <c r="DO51" s="160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2"/>
    </row>
  </sheetData>
  <mergeCells count="80">
    <mergeCell ref="DC40:DD41"/>
    <mergeCell ref="CZ43:DC43"/>
    <mergeCell ref="DD43:DE43"/>
    <mergeCell ref="DJ7:DK8"/>
    <mergeCell ref="DT40:DU41"/>
    <mergeCell ref="DQ43:DT43"/>
    <mergeCell ref="DU43:DV43"/>
    <mergeCell ref="DX12:EA12"/>
    <mergeCell ref="EB12:EC12"/>
    <mergeCell ref="DG10:DJ10"/>
    <mergeCell ref="DK10:DL10"/>
    <mergeCell ref="DC3:DE4"/>
    <mergeCell ref="DI3:DK4"/>
    <mergeCell ref="DD5:DE6"/>
    <mergeCell ref="DT3:DV4"/>
    <mergeCell ref="DZ3:EB4"/>
    <mergeCell ref="DU5:DV6"/>
    <mergeCell ref="EA9:EB10"/>
    <mergeCell ref="BY12:CB12"/>
    <mergeCell ref="CC12:CD12"/>
    <mergeCell ref="BH13:BI14"/>
    <mergeCell ref="BF16:BI16"/>
    <mergeCell ref="BJ16:BK16"/>
    <mergeCell ref="AO22:AP22"/>
    <mergeCell ref="AR22:AU22"/>
    <mergeCell ref="AV22:AW22"/>
    <mergeCell ref="BA3:BC4"/>
    <mergeCell ref="AN19:AO20"/>
    <mergeCell ref="BA5:BC6"/>
    <mergeCell ref="BU3:BW4"/>
    <mergeCell ref="BV5:BW6"/>
    <mergeCell ref="AB44:AC44"/>
    <mergeCell ref="AC22:AD22"/>
    <mergeCell ref="AB3:AC4"/>
    <mergeCell ref="AB35:AC36"/>
    <mergeCell ref="AC19:AD20"/>
    <mergeCell ref="AB39:AC39"/>
    <mergeCell ref="AB40:AC40"/>
    <mergeCell ref="AB41:AC41"/>
    <mergeCell ref="AB42:AC42"/>
    <mergeCell ref="AB43:AC43"/>
    <mergeCell ref="AA38:AD38"/>
    <mergeCell ref="AE38:AF38"/>
    <mergeCell ref="F8:K9"/>
    <mergeCell ref="G21:J23"/>
    <mergeCell ref="AA6:AD6"/>
    <mergeCell ref="AE6:AF6"/>
    <mergeCell ref="AE22:AF22"/>
    <mergeCell ref="AB7:AC7"/>
    <mergeCell ref="AB8:AC8"/>
    <mergeCell ref="AB9:AC9"/>
    <mergeCell ref="AB10:AC10"/>
    <mergeCell ref="AB11:AC11"/>
    <mergeCell ref="BU40:BV41"/>
    <mergeCell ref="CL42:CM43"/>
    <mergeCell ref="S3:U4"/>
    <mergeCell ref="V3:V4"/>
    <mergeCell ref="CB9:CC10"/>
    <mergeCell ref="CA5:CC6"/>
    <mergeCell ref="AK22:AN22"/>
    <mergeCell ref="AK3:AM4"/>
    <mergeCell ref="AL5:AM6"/>
    <mergeCell ref="AB12:AC12"/>
    <mergeCell ref="CI45:CL45"/>
    <mergeCell ref="CM45:CN45"/>
    <mergeCell ref="BR43:BU43"/>
    <mergeCell ref="BV43:BW43"/>
    <mergeCell ref="CS6:CT7"/>
    <mergeCell ref="CP9:CS9"/>
    <mergeCell ref="CT9:CU9"/>
    <mergeCell ref="CL3:CN4"/>
    <mergeCell ref="CM5:CN6"/>
    <mergeCell ref="CR3:CT4"/>
    <mergeCell ref="CF26:CF27"/>
    <mergeCell ref="CW26:CW27"/>
    <mergeCell ref="DN26:DN27"/>
    <mergeCell ref="Q26:Q27"/>
    <mergeCell ref="AI26:AI27"/>
    <mergeCell ref="AY26:AY27"/>
    <mergeCell ref="BO26:BO27"/>
  </mergeCells>
  <printOptions/>
  <pageMargins left="0" right="0.3937007874015748" top="0.5118110236220472" bottom="0.1968503937007874" header="0.5118110236220472" footer="0.1968503937007874"/>
  <pageSetup orientation="landscape" paperSize="9" r:id="rId2"/>
  <colBreaks count="6" manualBreakCount="6">
    <brk id="34" max="65535" man="1"/>
    <brk id="50" max="65535" man="1"/>
    <brk id="66" max="65535" man="1"/>
    <brk id="83" max="65535" man="1"/>
    <brk id="100" max="65535" man="1"/>
    <brk id="1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株式会社新星コンサルタント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恵樹</dc:creator>
  <cp:keywords/>
  <dc:description/>
  <cp:lastModifiedBy>06N134</cp:lastModifiedBy>
  <cp:lastPrinted>2002-12-18T04:19:44Z</cp:lastPrinted>
  <dcterms:created xsi:type="dcterms:W3CDTF">2002-09-06T04:10:22Z</dcterms:created>
  <dcterms:modified xsi:type="dcterms:W3CDTF">2007-10-05T04:30:10Z</dcterms:modified>
  <cp:category/>
  <cp:version/>
  <cp:contentType/>
  <cp:contentStatus/>
</cp:coreProperties>
</file>