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300400保健総務課\010130040000保健総務課（R3年度向けフォルダ整理）\180立入検査\010立入検査全般\★R8\03_実施要領等\02_要領\【確定】立入検査実施要領一式\Word・Excel\"/>
    </mc:Choice>
  </mc:AlternateContent>
  <xr:revisionPtr revIDLastSave="0" documentId="13_ncr:1_{3C9B54AF-AB96-4825-A3CF-F42D072EDD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０－１（その１）" sheetId="1" r:id="rId1"/>
  </sheets>
  <definedNames>
    <definedName name="_xlnm.Print_Area" localSheetId="0">'様式１０－１（その１）'!$A$1:$AM$92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F88" i="1"/>
  <c r="AI54" i="1"/>
  <c r="O78" i="1"/>
  <c r="I77" i="1"/>
  <c r="O41" i="1"/>
  <c r="AF44" i="1"/>
  <c r="O47" i="1"/>
  <c r="AK35" i="1"/>
  <c r="AE2" i="1"/>
  <c r="AA4" i="1" s="1"/>
  <c r="AJ76" i="1" l="1"/>
  <c r="Q76" i="1"/>
  <c r="AC4" i="1"/>
  <c r="J88" i="1" l="1"/>
  <c r="AB21" i="1"/>
  <c r="X21" i="1"/>
  <c r="N21" i="1"/>
  <c r="G21" i="1"/>
  <c r="R64" i="1"/>
  <c r="AE64" i="1"/>
  <c r="X64" i="1"/>
  <c r="M64" i="1"/>
  <c r="R59" i="1"/>
  <c r="AK60" i="1" s="1"/>
  <c r="J59" i="1"/>
  <c r="AI65" i="1" l="1"/>
  <c r="J87" i="1" s="1"/>
  <c r="AH21" i="1"/>
  <c r="J89" i="1"/>
  <c r="P53" i="1"/>
  <c r="I53" i="1"/>
  <c r="W47" i="1"/>
  <c r="AB48" i="1" s="1"/>
  <c r="J85" i="1" s="1"/>
  <c r="AA43" i="1"/>
  <c r="P43" i="1"/>
  <c r="Z35" i="1"/>
  <c r="U35" i="1"/>
  <c r="L35" i="1"/>
  <c r="G35" i="1"/>
  <c r="AM14" i="1"/>
  <c r="F89" i="1" s="1"/>
  <c r="AK14" i="1"/>
  <c r="AG14" i="1"/>
  <c r="AF14" i="1"/>
  <c r="AE14" i="1"/>
  <c r="AD14" i="1"/>
  <c r="AC14" i="1"/>
  <c r="AB14" i="1"/>
  <c r="AA14" i="1"/>
  <c r="Z14" i="1"/>
  <c r="Y14" i="1"/>
  <c r="X14" i="1"/>
  <c r="F86" i="1" s="1"/>
  <c r="V14" i="1"/>
  <c r="F85" i="1" s="1"/>
  <c r="R14" i="1"/>
  <c r="F84" i="1" s="1"/>
  <c r="AH9" i="1"/>
  <c r="AI14" i="1" s="1"/>
  <c r="AK25" i="1" l="1"/>
  <c r="AK31" i="1"/>
  <c r="M31" i="1"/>
  <c r="M25" i="1"/>
  <c r="X88" i="1"/>
  <c r="P88" i="1"/>
  <c r="AB24" i="1"/>
  <c r="X87" i="1"/>
  <c r="X89" i="1"/>
  <c r="J86" i="1"/>
  <c r="X86" i="1" s="1"/>
  <c r="P89" i="1"/>
  <c r="P87" i="1"/>
  <c r="J84" i="1" l="1"/>
  <c r="X85" i="1"/>
  <c r="P85" i="1"/>
  <c r="P86" i="1"/>
  <c r="AB30" i="1"/>
  <c r="X84" i="1" l="1"/>
  <c r="P84" i="1"/>
  <c r="AE4" i="1"/>
</calcChain>
</file>

<file path=xl/sharedStrings.xml><?xml version="1.0" encoding="utf-8"?>
<sst xmlns="http://schemas.openxmlformats.org/spreadsheetml/2006/main" count="260" uniqueCount="179">
  <si>
    <t>従事者数調べ（特定機能病院を除く）</t>
  </si>
  <si>
    <t>１日平均総患者数</t>
    <phoneticPr fontId="1"/>
  </si>
  <si>
    <t>うち一般病床</t>
  </si>
  <si>
    <t>うち療養病床</t>
  </si>
  <si>
    <t>うち精神病床</t>
  </si>
  <si>
    <t>うち感染症病床</t>
  </si>
  <si>
    <t>うち結核病床</t>
  </si>
  <si>
    <t>１日平均収容新生児数</t>
  </si>
  <si>
    <t>及び歯科口腔外科</t>
  </si>
  <si>
    <t>区　　分</t>
    <rPh sb="0" eb="1">
      <t>ク</t>
    </rPh>
    <rPh sb="3" eb="4">
      <t>ブン</t>
    </rPh>
    <phoneticPr fontId="1"/>
  </si>
  <si>
    <t>入院</t>
    <rPh sb="0" eb="2">
      <t>ニュウイン</t>
    </rPh>
    <phoneticPr fontId="1"/>
  </si>
  <si>
    <t>外来</t>
    <rPh sb="0" eb="2">
      <t>ガイライ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</si>
  <si>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</si>
  <si>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</si>
  <si>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</si>
  <si>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</si>
  <si>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</si>
  <si>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Ｈ</t>
    <phoneticPr fontId="1"/>
  </si>
  <si>
    <t>Ｉ</t>
    <phoneticPr fontId="1"/>
  </si>
  <si>
    <t>Ｊ</t>
    <phoneticPr fontId="1"/>
  </si>
  <si>
    <t>Ｋ</t>
    <phoneticPr fontId="1"/>
  </si>
  <si>
    <t>Ｌ</t>
    <phoneticPr fontId="1"/>
  </si>
  <si>
    <t>Ｍ</t>
    <phoneticPr fontId="1"/>
  </si>
  <si>
    <t xml:space="preserve">Ⅰ　患者数（人）  </t>
    <phoneticPr fontId="1"/>
  </si>
  <si>
    <t>Ⅱ　従事者数（人）</t>
  </si>
  <si>
    <t>区　分</t>
    <phoneticPr fontId="1"/>
  </si>
  <si>
    <t>常勤(ア)</t>
  </si>
  <si>
    <t>現 員</t>
  </si>
  <si>
    <t>(換算前)</t>
  </si>
  <si>
    <t>常勤換算後</t>
  </si>
  <si>
    <t>（イ）</t>
  </si>
  <si>
    <t>医師</t>
    <rPh sb="0" eb="2">
      <t>イシ</t>
    </rPh>
    <phoneticPr fontId="1"/>
  </si>
  <si>
    <t>歯科
医師</t>
    <rPh sb="0" eb="2">
      <t>シカ</t>
    </rPh>
    <rPh sb="3" eb="5">
      <t>イシ</t>
    </rPh>
    <phoneticPr fontId="1"/>
  </si>
  <si>
    <t>薬剤師</t>
    <rPh sb="0" eb="3">
      <t>ヤクザイシ</t>
    </rPh>
    <phoneticPr fontId="1"/>
  </si>
  <si>
    <t>看護師</t>
    <rPh sb="0" eb="3">
      <t>カンゴシ</t>
    </rPh>
    <phoneticPr fontId="1"/>
  </si>
  <si>
    <t>準看護師</t>
    <rPh sb="0" eb="1">
      <t>ジュン</t>
    </rPh>
    <rPh sb="1" eb="4">
      <t>カンゴシ</t>
    </rPh>
    <phoneticPr fontId="1"/>
  </si>
  <si>
    <t>助産師</t>
    <rPh sb="0" eb="1">
      <t>タス</t>
    </rPh>
    <rPh sb="2" eb="3">
      <t>シ</t>
    </rPh>
    <phoneticPr fontId="1"/>
  </si>
  <si>
    <t>計（ｱ+ｲ）</t>
    <rPh sb="0" eb="1">
      <t>ケイ</t>
    </rPh>
    <phoneticPr fontId="1"/>
  </si>
  <si>
    <t>①</t>
    <phoneticPr fontId="1"/>
  </si>
  <si>
    <t>②</t>
    <phoneticPr fontId="1"/>
  </si>
  <si>
    <t>③</t>
    <phoneticPr fontId="1"/>
  </si>
  <si>
    <t>歯科衛生士</t>
    <rPh sb="0" eb="2">
      <t>シカ</t>
    </rPh>
    <rPh sb="2" eb="5">
      <t>エイセイシ</t>
    </rPh>
    <phoneticPr fontId="1"/>
  </si>
  <si>
    <t>小計</t>
    <rPh sb="0" eb="2">
      <t>ショウケイ</t>
    </rPh>
    <phoneticPr fontId="1"/>
  </si>
  <si>
    <t>栄養士</t>
    <rPh sb="0" eb="3">
      <t>エイヨウシ</t>
    </rPh>
    <phoneticPr fontId="1"/>
  </si>
  <si>
    <t>看護
補助者</t>
    <rPh sb="0" eb="2">
      <t>カンゴ</t>
    </rPh>
    <rPh sb="3" eb="6">
      <t>ホジョシャ</t>
    </rPh>
    <phoneticPr fontId="1"/>
  </si>
  <si>
    <t>看　護　職　員</t>
    <rPh sb="0" eb="1">
      <t>ミ</t>
    </rPh>
    <rPh sb="2" eb="3">
      <t>マモル</t>
    </rPh>
    <rPh sb="4" eb="5">
      <t>ショク</t>
    </rPh>
    <rPh sb="6" eb="7">
      <t>イン</t>
    </rPh>
    <phoneticPr fontId="1"/>
  </si>
  <si>
    <t>Ⅲ　医師標準数</t>
  </si>
  <si>
    <t>）</t>
    <phoneticPr fontId="1"/>
  </si>
  <si>
    <t>＋</t>
    <phoneticPr fontId="1"/>
  </si>
  <si>
    <t>（Ｅ：</t>
  </si>
  <si>
    <t>＝</t>
    <phoneticPr fontId="1"/>
  </si>
  <si>
    <t>（Ｕ：</t>
    <phoneticPr fontId="1"/>
  </si>
  <si>
    <t>①　療養病床の病床数が全病床数の５０％以下の病院</t>
  </si>
  <si>
    <t>⑦</t>
    <phoneticPr fontId="1"/>
  </si>
  <si>
    <t>・Ｕ＞５２以上の場合：医師標準数＝</t>
  </si>
  <si>
    <t>）</t>
  </si>
  <si>
    <t>－</t>
    <phoneticPr fontId="1"/>
  </si>
  <si>
    <t>＋</t>
    <phoneticPr fontId="1"/>
  </si>
  <si>
    <t>=</t>
    <phoneticPr fontId="1"/>
  </si>
  <si>
    <t>人</t>
    <rPh sb="0" eb="1">
      <t>ニン</t>
    </rPh>
    <phoneticPr fontId="1"/>
  </si>
  <si>
    <t>②　療養病床の病床数が全病床数の５０％を超える病院</t>
    <rPh sb="20" eb="21">
      <t>コ</t>
    </rPh>
    <phoneticPr fontId="1"/>
  </si>
  <si>
    <t>・Ｕ＞３６以上の場合：医師標準数＝</t>
    <phoneticPr fontId="1"/>
  </si>
  <si>
    <t>③　医大附属病院または病床１００床以上で内科・外科・産婦人科・眼科及び耳鼻咽喉科を含む病院であって、精神病床を有する病院</t>
    <phoneticPr fontId="1"/>
  </si>
  <si>
    <t>）</t>
    <phoneticPr fontId="1"/>
  </si>
  <si>
    <t>（</t>
    <phoneticPr fontId="1"/>
  </si>
  <si>
    <t>（Ｉ：</t>
    <phoneticPr fontId="1"/>
  </si>
  <si>
    <t>（Ｅ：</t>
    <phoneticPr fontId="1"/>
  </si>
  <si>
    <t>)</t>
    <phoneticPr fontId="1"/>
  </si>
  <si>
    <t>＝</t>
    <phoneticPr fontId="1"/>
  </si>
  <si>
    <t>÷</t>
    <phoneticPr fontId="1"/>
  </si>
  <si>
    <t>Ⅳ　歯科医師標準数</t>
    <rPh sb="2" eb="4">
      <t>シカ</t>
    </rPh>
    <rPh sb="4" eb="6">
      <t>イシ</t>
    </rPh>
    <phoneticPr fontId="1"/>
  </si>
  <si>
    <t>①　歯科医業についての診療科名のみを診療科名とする病院</t>
  </si>
  <si>
    <t>⑧</t>
    <phoneticPr fontId="1"/>
  </si>
  <si>
    <t>(Ｃ：</t>
  </si>
  <si>
    <t>-</t>
    <phoneticPr fontId="1"/>
  </si>
  <si>
    <t>Ⅴ　薬剤師標準数</t>
    <rPh sb="2" eb="4">
      <t>ヤクザイ</t>
    </rPh>
    <phoneticPr fontId="1"/>
  </si>
  <si>
    <t>①　医大附属病院または病床１００床以上で内科・外科・産婦人科・眼科及び耳鼻咽喉科を含む病院であって、精神病床を有する病院</t>
  </si>
  <si>
    <t>⑨</t>
    <phoneticPr fontId="1"/>
  </si>
  <si>
    <t>②　①以外の病院</t>
  </si>
  <si>
    <t>⑩</t>
    <phoneticPr fontId="1"/>
  </si>
  <si>
    <t>Ⅵ　看護職員標準数</t>
  </si>
  <si>
    <t>（注）</t>
    <rPh sb="1" eb="2">
      <t>チュウ</t>
    </rPh>
    <phoneticPr fontId="1"/>
  </si>
  <si>
    <t>Ⅶ　栄養士標準数</t>
  </si>
  <si>
    <t>※</t>
    <phoneticPr fontId="1"/>
  </si>
  <si>
    <t>※</t>
    <phoneticPr fontId="1"/>
  </si>
  <si>
    <t>⑪</t>
    <phoneticPr fontId="1"/>
  </si>
  <si>
    <t>・病床数が１００床未満の病院：栄養士標準数＝</t>
  </si>
  <si>
    <t>⑫</t>
    <phoneticPr fontId="1"/>
  </si>
  <si>
    <t>（注）</t>
    <phoneticPr fontId="1"/>
  </si>
  <si>
    <t>Ⅸ　過不足数</t>
  </si>
  <si>
    <t>歯科医師</t>
    <rPh sb="0" eb="2">
      <t>シカ</t>
    </rPh>
    <rPh sb="2" eb="4">
      <t>イシ</t>
    </rPh>
    <phoneticPr fontId="1"/>
  </si>
  <si>
    <t>看護職員</t>
    <rPh sb="0" eb="2">
      <t>カンゴ</t>
    </rPh>
    <rPh sb="2" eb="4">
      <t>ショクイン</t>
    </rPh>
    <phoneticPr fontId="1"/>
  </si>
  <si>
    <t>看護補助者</t>
    <rPh sb="0" eb="2">
      <t>カンゴ</t>
    </rPh>
    <rPh sb="2" eb="4">
      <t>ホジョ</t>
    </rPh>
    <rPh sb="4" eb="5">
      <t>シャ</t>
    </rPh>
    <phoneticPr fontId="1"/>
  </si>
  <si>
    <t>従事者数（人）</t>
    <rPh sb="0" eb="3">
      <t>ジュウジシャ</t>
    </rPh>
    <rPh sb="3" eb="4">
      <t>スウ</t>
    </rPh>
    <rPh sb="5" eb="6">
      <t>ニン</t>
    </rPh>
    <phoneticPr fontId="1"/>
  </si>
  <si>
    <t>①:</t>
    <phoneticPr fontId="1"/>
  </si>
  <si>
    <t>②:</t>
    <phoneticPr fontId="1"/>
  </si>
  <si>
    <t>③:</t>
    <phoneticPr fontId="1"/>
  </si>
  <si>
    <t>④:</t>
    <phoneticPr fontId="1"/>
  </si>
  <si>
    <t>⑤:</t>
    <phoneticPr fontId="1"/>
  </si>
  <si>
    <t>⑥:</t>
    <phoneticPr fontId="1"/>
  </si>
  <si>
    <t>⑦:</t>
    <phoneticPr fontId="1"/>
  </si>
  <si>
    <t>⑧:</t>
    <phoneticPr fontId="1"/>
  </si>
  <si>
    <t>⑨:</t>
    <phoneticPr fontId="1"/>
  </si>
  <si>
    <t>⑩:</t>
    <phoneticPr fontId="1"/>
  </si>
  <si>
    <t>⑪:</t>
    <phoneticPr fontId="1"/>
  </si>
  <si>
    <t>⑫:</t>
    <phoneticPr fontId="1"/>
  </si>
  <si>
    <t>標準数（人）</t>
    <rPh sb="0" eb="2">
      <t>ヒョウジュン</t>
    </rPh>
    <rPh sb="2" eb="3">
      <t>スウ</t>
    </rPh>
    <rPh sb="4" eb="5">
      <t>ニン</t>
    </rPh>
    <phoneticPr fontId="1"/>
  </si>
  <si>
    <t>過不足数（人）</t>
    <rPh sb="0" eb="3">
      <t>カフソク</t>
    </rPh>
    <rPh sb="3" eb="4">
      <t>スウ</t>
    </rPh>
    <rPh sb="5" eb="6">
      <t>ニン</t>
    </rPh>
    <phoneticPr fontId="1"/>
  </si>
  <si>
    <t>②－⑧:</t>
    <phoneticPr fontId="1"/>
  </si>
  <si>
    <t>③－⑨:</t>
    <phoneticPr fontId="1"/>
  </si>
  <si>
    <t>④－⑩:</t>
    <phoneticPr fontId="1"/>
  </si>
  <si>
    <t>⑤－⑪:</t>
    <phoneticPr fontId="1"/>
  </si>
  <si>
    <t>⑥－⑫:</t>
    <phoneticPr fontId="1"/>
  </si>
  <si>
    <t>①－⑦:</t>
    <phoneticPr fontId="1"/>
  </si>
  <si>
    <t>①/⑦×100:</t>
    <phoneticPr fontId="1"/>
  </si>
  <si>
    <t>②/⑧×100:</t>
    <phoneticPr fontId="1"/>
  </si>
  <si>
    <t>③/⑨×100:</t>
    <phoneticPr fontId="1"/>
  </si>
  <si>
    <t>④/⑩×100:</t>
    <phoneticPr fontId="1"/>
  </si>
  <si>
    <t>⑤/⑪×100:</t>
    <phoneticPr fontId="1"/>
  </si>
  <si>
    <t>⑥/⑫×100:</t>
    <phoneticPr fontId="1"/>
  </si>
  <si>
    <t>充足率（％）</t>
    <rPh sb="0" eb="3">
      <t>ジュウソクリツ</t>
    </rPh>
    <phoneticPr fontId="1"/>
  </si>
  <si>
    <t>）</t>
    <phoneticPr fontId="1"/>
  </si>
  <si>
    <t>－</t>
    <phoneticPr fontId="1"/>
  </si>
  <si>
    <t xml:space="preserve"> ・Ｃ≦５２の場合：歯科医師標準数 ＝</t>
    <phoneticPr fontId="1"/>
  </si>
  <si>
    <t xml:space="preserve"> ・Ｃ＞５２以上の場合：歯科医師標準数 ＝</t>
    <phoneticPr fontId="1"/>
  </si>
  <si>
    <t>②    ①以外の病院：歯科医師標準数 ＝</t>
    <phoneticPr fontId="1"/>
  </si>
  <si>
    <t>薬剤師標準数 ＝</t>
    <phoneticPr fontId="1"/>
  </si>
  <si>
    <t>看護職員標準数 ＝</t>
    <rPh sb="0" eb="2">
      <t>カンゴ</t>
    </rPh>
    <rPh sb="2" eb="4">
      <t>ショクイン</t>
    </rPh>
    <phoneticPr fontId="1"/>
  </si>
  <si>
    <t>・病床数が１００床以上の病院：栄養士標準数 ＝</t>
    <phoneticPr fontId="1"/>
  </si>
  <si>
    <t>④</t>
    <phoneticPr fontId="1"/>
  </si>
  <si>
    <t>⑥</t>
    <phoneticPr fontId="1"/>
  </si>
  <si>
    <t>⑤</t>
    <phoneticPr fontId="1"/>
  </si>
  <si>
    <t>Ｆ</t>
    <phoneticPr fontId="1"/>
  </si>
  <si>
    <t xml:space="preserve">非常勤
</t>
    <phoneticPr fontId="1"/>
  </si>
  <si>
    <t>うちﾘﾊﾋﾞﾘﾃｰｼｮﾝ科※</t>
    <rPh sb="12" eb="13">
      <t>カ</t>
    </rPh>
    <phoneticPr fontId="1"/>
  </si>
  <si>
    <t>※　外来リハビリテーション診療料１又は２の保険料を算定した患者の診療科</t>
    <rPh sb="32" eb="34">
      <t>シンリョウ</t>
    </rPh>
    <rPh sb="34" eb="35">
      <t>カ</t>
    </rPh>
    <phoneticPr fontId="1"/>
  </si>
  <si>
    <t>うち歯科、矯正歯科、小児歯科</t>
    <phoneticPr fontId="1"/>
  </si>
  <si>
    <t>各（   ）単位の計算結果は小数点第一位を切り上げた整数値とする</t>
    <phoneticPr fontId="1"/>
  </si>
  <si>
    <t>（患者数は、実施計画の立案日等、医師による外来診察が行われた日を除く）</t>
    <rPh sb="1" eb="3">
      <t>カンジャ</t>
    </rPh>
    <rPh sb="3" eb="4">
      <t>スウ</t>
    </rPh>
    <rPh sb="30" eb="31">
      <t>ヒ</t>
    </rPh>
    <phoneticPr fontId="1"/>
  </si>
  <si>
    <t>うち耳鼻咽喉科、眼科及び精神科</t>
    <rPh sb="2" eb="4">
      <t>ジビ</t>
    </rPh>
    <rPh sb="10" eb="11">
      <t>オヨ</t>
    </rPh>
    <phoneticPr fontId="1"/>
  </si>
  <si>
    <t>・Ｕ≦５２の場合：医師標準数＝</t>
    <phoneticPr fontId="1"/>
  </si>
  <si>
    <t>・Ｕ≦３６の場合：医師標準数＝</t>
    <phoneticPr fontId="1"/>
  </si>
  <si>
    <t>精神病床を有する病院（医大附属病院または病床１００床以上で内科・外科・産婦人科・眼科及び耳鼻咽喉科を含む病院を除く）</t>
    <phoneticPr fontId="1"/>
  </si>
  <si>
    <t xml:space="preserve"> については、当分の間、（Ｊ／４）－（Ｊ／５）の数を看護補助者とすることができる。</t>
    <phoneticPr fontId="1"/>
  </si>
  <si>
    <t>医師以外の従事者数の算定は、小数点第２</t>
    <phoneticPr fontId="1"/>
  </si>
  <si>
    <t>位を切り捨てる。</t>
    <rPh sb="2" eb="3">
      <t>キ</t>
    </rPh>
    <rPh sb="4" eb="5">
      <t>ス</t>
    </rPh>
    <phoneticPr fontId="1"/>
  </si>
  <si>
    <t>医師以外の標準数の算定は、小数点第１位</t>
    <rPh sb="18" eb="19">
      <t>イ</t>
    </rPh>
    <phoneticPr fontId="1"/>
  </si>
  <si>
    <t>を切り上げ整数とする。</t>
    <rPh sb="3" eb="4">
      <t>ウエ</t>
    </rPh>
    <rPh sb="5" eb="7">
      <t>セイスウ</t>
    </rPh>
    <phoneticPr fontId="1"/>
  </si>
  <si>
    <t>充足率の算定は、小数点第２位を切り捨て</t>
    <phoneticPr fontId="1"/>
  </si>
  <si>
    <t>る。</t>
    <phoneticPr fontId="1"/>
  </si>
  <si>
    <t>（注）平成24年3月末において、①介護療養型医療施設、②4：1を満たさない医療機関、のいずれかに該当し、その旨を平成24年6月末</t>
    <phoneticPr fontId="1"/>
  </si>
  <si>
    <t xml:space="preserve">      までに県に届け出たものについては、平成30年3月末まで「6」とする。</t>
    <phoneticPr fontId="1"/>
  </si>
  <si>
    <t>（B－D－E－F：</t>
    <phoneticPr fontId="1"/>
  </si>
  <si>
    <t>（A－C－I－J：　　　</t>
    <phoneticPr fontId="1"/>
  </si>
  <si>
    <t>（A－C－I：</t>
    <phoneticPr fontId="1"/>
  </si>
  <si>
    <t>（I＋J：</t>
    <phoneticPr fontId="1"/>
  </si>
  <si>
    <t>病院名：</t>
    <phoneticPr fontId="1"/>
  </si>
  <si>
    <r>
      <t>Ⅷ　看護補助者標準数</t>
    </r>
    <r>
      <rPr>
        <sz val="9"/>
        <color theme="1"/>
        <rFont val="BIZ UDP明朝 Medium"/>
        <family val="1"/>
        <charset val="128"/>
      </rPr>
      <t>=</t>
    </r>
    <phoneticPr fontId="1"/>
  </si>
  <si>
    <t>様式１０－１</t>
    <phoneticPr fontId="1"/>
  </si>
  <si>
    <t>（Ｕ：</t>
    <phoneticPr fontId="1"/>
  </si>
  <si>
    <t>（Ｄ：</t>
    <phoneticPr fontId="1"/>
  </si>
  <si>
    <t xml:space="preserve"> (Ｃ：</t>
    <phoneticPr fontId="1"/>
  </si>
  <si>
    <t>（Ｉ：</t>
    <phoneticPr fontId="1"/>
  </si>
  <si>
    <t>（Ａ－Ｉ：</t>
    <phoneticPr fontId="1"/>
  </si>
  <si>
    <t>（外来患者の取扱い処方せん数：</t>
    <phoneticPr fontId="1"/>
  </si>
  <si>
    <t>（Ｉ＋Ｊ：</t>
    <phoneticPr fontId="1"/>
  </si>
  <si>
    <t>（Ａ－Ｉ－Ｊ：</t>
    <phoneticPr fontId="1"/>
  </si>
  <si>
    <t>（H＋K＋M：</t>
    <phoneticPr fontId="1"/>
  </si>
  <si>
    <t>( J＋L：</t>
    <phoneticPr fontId="1"/>
  </si>
  <si>
    <t>（B－F：</t>
    <phoneticPr fontId="1"/>
  </si>
  <si>
    <t>人</t>
    <rPh sb="0" eb="1">
      <t>ニン</t>
    </rPh>
    <phoneticPr fontId="1"/>
  </si>
  <si>
    <t>(I:</t>
    <phoneticPr fontId="1"/>
  </si>
  <si>
    <t>療養</t>
    <rPh sb="0" eb="2">
      <t>リョウヨウ</t>
    </rPh>
    <phoneticPr fontId="1"/>
  </si>
  <si>
    <t>その他</t>
    <rPh sb="2" eb="3">
      <t>タ</t>
    </rPh>
    <phoneticPr fontId="1"/>
  </si>
  <si>
    <t>病床数</t>
    <rPh sb="0" eb="3">
      <t>ビョウショウスウ</t>
    </rPh>
    <phoneticPr fontId="1"/>
  </si>
  <si>
    <t>割合</t>
    <rPh sb="0" eb="2">
      <t>ワリアイ</t>
    </rPh>
    <phoneticPr fontId="1"/>
  </si>
  <si>
    <t>合計</t>
    <rPh sb="0" eb="2">
      <t>ゴウケイ</t>
    </rPh>
    <phoneticPr fontId="1"/>
  </si>
  <si>
    <t>※（医師標準数）Ⅲ－③及び（薬剤師標準数）Ⅴ－①を適用する場合は「１」、それ以外は「０」を入力する。</t>
    <phoneticPr fontId="1"/>
  </si>
  <si>
    <t>※（歯科医師標準数）Ⅳ－①を適用する場合は「１」、それ以外は「０」を入力する。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</si>
</sst>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%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BIZ UDP明朝 Medium"/>
      <family val="1"/>
      <charset val="128"/>
    </font>
    <font>
      <b/>
      <sz val="9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top"/>
    </xf>
    <xf numFmtId="0" fontId="4" fillId="0" borderId="18" xfId="0" applyFont="1" applyBorder="1">
      <alignment vertical="center"/>
    </xf>
    <xf numFmtId="0" fontId="4" fillId="0" borderId="19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quotePrefix="1" applyFo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2" borderId="10" xfId="0" applyFont="1" applyFill="1" applyBorder="1" applyAlignment="1">
      <alignment horizontal="righ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2" borderId="7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0" borderId="17" xfId="0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8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21" xfId="0" quotePrefix="1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29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2" borderId="27" xfId="0" applyFont="1" applyFill="1" applyBorder="1" applyAlignment="1">
      <alignment horizontal="right" vertical="center"/>
    </xf>
    <xf numFmtId="0" fontId="4" fillId="2" borderId="28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right" vertical="center" shrinkToFit="1"/>
    </xf>
    <xf numFmtId="0" fontId="4" fillId="2" borderId="7" xfId="0" applyFont="1" applyFill="1" applyBorder="1" applyAlignment="1">
      <alignment horizontal="righ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9" xfId="0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 vertical="center"/>
    </xf>
    <xf numFmtId="0" fontId="4" fillId="0" borderId="8" xfId="0" quotePrefix="1" applyFont="1" applyBorder="1" applyAlignment="1">
      <alignment horizontal="center" vertical="center" shrinkToFit="1"/>
    </xf>
    <xf numFmtId="0" fontId="4" fillId="0" borderId="9" xfId="0" quotePrefix="1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justify" vertical="center" textRotation="255"/>
    </xf>
    <xf numFmtId="0" fontId="4" fillId="0" borderId="14" xfId="0" applyFont="1" applyBorder="1" applyAlignment="1">
      <alignment horizontal="justify" vertical="center" textRotation="255"/>
    </xf>
    <xf numFmtId="0" fontId="4" fillId="0" borderId="15" xfId="0" applyFont="1" applyBorder="1" applyAlignment="1">
      <alignment horizontal="justify" vertical="center" textRotation="255"/>
    </xf>
    <xf numFmtId="0" fontId="4" fillId="0" borderId="19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top"/>
    </xf>
    <xf numFmtId="0" fontId="4" fillId="0" borderId="0" xfId="0" quotePrefix="1" applyFont="1" applyAlignment="1">
      <alignment horizontal="center" vertical="top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4" fillId="0" borderId="19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4"/>
  <sheetViews>
    <sheetView tabSelected="1" zoomScaleNormal="100" zoomScaleSheetLayoutView="100" workbookViewId="0">
      <selection sqref="A1:V1"/>
    </sheetView>
  </sheetViews>
  <sheetFormatPr defaultColWidth="7.44140625" defaultRowHeight="10.8" x14ac:dyDescent="0.2"/>
  <cols>
    <col min="1" max="1" width="1.21875" style="2" customWidth="1"/>
    <col min="2" max="8" width="2.77734375" style="2" customWidth="1"/>
    <col min="9" max="9" width="2.33203125" style="2" customWidth="1"/>
    <col min="10" max="10" width="2.88671875" style="2" customWidth="1"/>
    <col min="11" max="11" width="2.33203125" style="2" customWidth="1"/>
    <col min="12" max="13" width="2.6640625" style="2" customWidth="1"/>
    <col min="14" max="14" width="2.88671875" style="2" customWidth="1"/>
    <col min="15" max="16" width="3" style="2" customWidth="1"/>
    <col min="17" max="17" width="2.88671875" style="2" customWidth="1"/>
    <col min="18" max="18" width="2.6640625" style="2" customWidth="1"/>
    <col min="19" max="26" width="2.88671875" style="2" customWidth="1"/>
    <col min="27" max="28" width="3.21875" style="2" customWidth="1"/>
    <col min="29" max="30" width="2.88671875" style="2" customWidth="1"/>
    <col min="31" max="33" width="2.21875" style="2" customWidth="1"/>
    <col min="34" max="39" width="2.88671875" style="2" customWidth="1"/>
    <col min="40" max="52" width="3" style="2" customWidth="1"/>
    <col min="53" max="16384" width="7.44140625" style="2"/>
  </cols>
  <sheetData>
    <row r="1" spans="1:40" ht="13.8" x14ac:dyDescent="0.2">
      <c r="A1" s="156" t="s">
        <v>158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Y1" s="103"/>
      <c r="Z1" s="103"/>
      <c r="AA1" s="103" t="s">
        <v>172</v>
      </c>
      <c r="AB1" s="103"/>
      <c r="AC1" s="103" t="s">
        <v>173</v>
      </c>
      <c r="AD1" s="103"/>
      <c r="AE1" s="103" t="s">
        <v>176</v>
      </c>
      <c r="AF1" s="103"/>
      <c r="AG1" s="103"/>
    </row>
    <row r="2" spans="1:40" ht="13.8" x14ac:dyDescent="0.2">
      <c r="A2" s="156" t="s">
        <v>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Y2" s="103" t="s">
        <v>174</v>
      </c>
      <c r="Z2" s="103"/>
      <c r="AA2" s="153"/>
      <c r="AB2" s="153"/>
      <c r="AC2" s="153"/>
      <c r="AD2" s="153"/>
      <c r="AE2" s="103">
        <f>SUM(AA2:AD2)</f>
        <v>0</v>
      </c>
      <c r="AF2" s="103"/>
      <c r="AG2" s="103"/>
    </row>
    <row r="3" spans="1:40" ht="5.25" customHeight="1" x14ac:dyDescent="0.2">
      <c r="Y3" s="103"/>
      <c r="Z3" s="103"/>
      <c r="AA3" s="153"/>
      <c r="AB3" s="153"/>
      <c r="AC3" s="153"/>
      <c r="AD3" s="153"/>
      <c r="AE3" s="103"/>
      <c r="AF3" s="103"/>
      <c r="AG3" s="103"/>
    </row>
    <row r="4" spans="1:40" x14ac:dyDescent="0.2">
      <c r="A4" s="93" t="s">
        <v>156</v>
      </c>
      <c r="B4" s="93"/>
      <c r="C4" s="93"/>
      <c r="D4" s="61"/>
      <c r="E4" s="61"/>
      <c r="F4" s="61"/>
      <c r="G4" s="61"/>
      <c r="H4" s="61"/>
      <c r="I4" s="61"/>
      <c r="J4" s="61"/>
      <c r="K4" s="61"/>
      <c r="L4" s="61"/>
      <c r="M4" s="61"/>
      <c r="Y4" s="103" t="s">
        <v>175</v>
      </c>
      <c r="Z4" s="103"/>
      <c r="AA4" s="152" t="str">
        <f>IFERROR(AA2/AE2,"－")</f>
        <v>－</v>
      </c>
      <c r="AB4" s="152"/>
      <c r="AC4" s="152" t="str">
        <f>IFERROR(AC2/AE2,"－")</f>
        <v>－</v>
      </c>
      <c r="AD4" s="152"/>
      <c r="AE4" s="152">
        <f>SUM(AA4:AD5)</f>
        <v>0</v>
      </c>
      <c r="AF4" s="152"/>
      <c r="AG4" s="152"/>
    </row>
    <row r="5" spans="1:40" ht="5.25" customHeight="1" x14ac:dyDescent="0.2">
      <c r="Y5" s="103"/>
      <c r="Z5" s="103"/>
      <c r="AA5" s="152"/>
      <c r="AB5" s="152"/>
      <c r="AC5" s="152"/>
      <c r="AD5" s="152"/>
      <c r="AE5" s="152"/>
      <c r="AF5" s="152"/>
      <c r="AG5" s="152"/>
    </row>
    <row r="6" spans="1:40" x14ac:dyDescent="0.2">
      <c r="A6" s="35" t="s">
        <v>23</v>
      </c>
      <c r="B6" s="35"/>
      <c r="C6" s="35"/>
      <c r="D6" s="35"/>
      <c r="E6" s="35"/>
      <c r="F6" s="35"/>
      <c r="N6" s="1" t="s">
        <v>24</v>
      </c>
      <c r="O6" s="1"/>
      <c r="P6" s="1"/>
      <c r="Q6" s="1"/>
      <c r="R6" s="1"/>
      <c r="S6" s="1"/>
      <c r="T6" s="3"/>
    </row>
    <row r="7" spans="1:40" ht="12.45" customHeight="1" x14ac:dyDescent="0.2">
      <c r="A7" s="103" t="s">
        <v>9</v>
      </c>
      <c r="B7" s="103"/>
      <c r="C7" s="103"/>
      <c r="D7" s="103"/>
      <c r="E7" s="103"/>
      <c r="F7" s="103"/>
      <c r="G7" s="103"/>
      <c r="H7" s="103"/>
      <c r="I7" s="36" t="s">
        <v>10</v>
      </c>
      <c r="J7" s="38"/>
      <c r="K7" s="36" t="s">
        <v>11</v>
      </c>
      <c r="L7" s="38"/>
      <c r="N7" s="95" t="s">
        <v>25</v>
      </c>
      <c r="O7" s="96"/>
      <c r="P7" s="97"/>
      <c r="Q7" s="113" t="s">
        <v>31</v>
      </c>
      <c r="R7" s="113"/>
      <c r="S7" s="113"/>
      <c r="T7" s="113"/>
      <c r="U7" s="112" t="s">
        <v>32</v>
      </c>
      <c r="V7" s="113"/>
      <c r="W7" s="113" t="s">
        <v>33</v>
      </c>
      <c r="X7" s="113"/>
      <c r="Y7" s="103" t="s">
        <v>45</v>
      </c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13" t="s">
        <v>43</v>
      </c>
      <c r="AK7" s="113"/>
      <c r="AL7" s="117" t="s">
        <v>44</v>
      </c>
      <c r="AM7" s="118"/>
    </row>
    <row r="8" spans="1:40" ht="12.45" customHeight="1" x14ac:dyDescent="0.2">
      <c r="A8" s="104" t="s">
        <v>1</v>
      </c>
      <c r="B8" s="105"/>
      <c r="C8" s="105"/>
      <c r="D8" s="105"/>
      <c r="E8" s="105"/>
      <c r="F8" s="105"/>
      <c r="G8" s="105"/>
      <c r="H8" s="106"/>
      <c r="I8" s="20" t="s">
        <v>12</v>
      </c>
      <c r="J8" s="22"/>
      <c r="K8" s="20" t="s">
        <v>13</v>
      </c>
      <c r="L8" s="22"/>
      <c r="N8" s="98"/>
      <c r="O8" s="99"/>
      <c r="P8" s="100"/>
      <c r="Q8" s="113"/>
      <c r="R8" s="113"/>
      <c r="S8" s="113"/>
      <c r="T8" s="113"/>
      <c r="U8" s="113"/>
      <c r="V8" s="113"/>
      <c r="W8" s="113"/>
      <c r="X8" s="113"/>
      <c r="Y8" s="103" t="s">
        <v>34</v>
      </c>
      <c r="Z8" s="103"/>
      <c r="AA8" s="103" t="s">
        <v>35</v>
      </c>
      <c r="AB8" s="103"/>
      <c r="AC8" s="103" t="s">
        <v>36</v>
      </c>
      <c r="AD8" s="103"/>
      <c r="AE8" s="114" t="s">
        <v>41</v>
      </c>
      <c r="AF8" s="114"/>
      <c r="AG8" s="114"/>
      <c r="AH8" s="103" t="s">
        <v>42</v>
      </c>
      <c r="AI8" s="103"/>
      <c r="AJ8" s="113"/>
      <c r="AK8" s="113"/>
      <c r="AL8" s="118"/>
      <c r="AM8" s="118"/>
    </row>
    <row r="9" spans="1:40" ht="12.45" customHeight="1" x14ac:dyDescent="0.2">
      <c r="A9" s="157"/>
      <c r="B9" s="107" t="s">
        <v>136</v>
      </c>
      <c r="C9" s="108"/>
      <c r="D9" s="108"/>
      <c r="E9" s="108"/>
      <c r="F9" s="108"/>
      <c r="G9" s="108"/>
      <c r="H9" s="109"/>
      <c r="I9" s="89" t="s">
        <v>14</v>
      </c>
      <c r="J9" s="91"/>
      <c r="K9" s="89" t="s">
        <v>15</v>
      </c>
      <c r="L9" s="91"/>
      <c r="N9" s="36" t="s">
        <v>26</v>
      </c>
      <c r="O9" s="37"/>
      <c r="P9" s="38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1">
        <f>SUM(Y9:AG9)</f>
        <v>0</v>
      </c>
      <c r="AI9" s="88"/>
      <c r="AJ9" s="87"/>
      <c r="AK9" s="87"/>
      <c r="AL9" s="87"/>
      <c r="AM9" s="87"/>
    </row>
    <row r="10" spans="1:40" ht="12.45" customHeight="1" x14ac:dyDescent="0.2">
      <c r="A10" s="158"/>
      <c r="B10" s="93" t="s">
        <v>8</v>
      </c>
      <c r="C10" s="93"/>
      <c r="D10" s="93"/>
      <c r="E10" s="93"/>
      <c r="F10" s="93"/>
      <c r="G10" s="93"/>
      <c r="H10" s="94"/>
      <c r="I10" s="90"/>
      <c r="J10" s="92"/>
      <c r="K10" s="90"/>
      <c r="L10" s="92"/>
      <c r="N10" s="144" t="s">
        <v>133</v>
      </c>
      <c r="O10" s="101" t="s">
        <v>27</v>
      </c>
      <c r="P10" s="102"/>
      <c r="Q10" s="63"/>
      <c r="R10" s="71"/>
      <c r="S10" s="71"/>
      <c r="T10" s="64"/>
      <c r="U10" s="63"/>
      <c r="V10" s="64"/>
      <c r="W10" s="63"/>
      <c r="X10" s="64"/>
      <c r="Y10" s="63"/>
      <c r="Z10" s="64"/>
      <c r="AA10" s="63"/>
      <c r="AB10" s="64"/>
      <c r="AC10" s="63"/>
      <c r="AD10" s="64"/>
      <c r="AE10" s="63"/>
      <c r="AF10" s="71"/>
      <c r="AG10" s="64"/>
      <c r="AH10" s="73">
        <v>0</v>
      </c>
      <c r="AI10" s="74"/>
      <c r="AJ10" s="63"/>
      <c r="AK10" s="64"/>
      <c r="AL10" s="63"/>
      <c r="AM10" s="64"/>
    </row>
    <row r="11" spans="1:40" ht="12.45" customHeight="1" x14ac:dyDescent="0.2">
      <c r="A11" s="158"/>
      <c r="B11" s="134" t="s">
        <v>139</v>
      </c>
      <c r="C11" s="135"/>
      <c r="D11" s="135"/>
      <c r="E11" s="135"/>
      <c r="F11" s="135"/>
      <c r="G11" s="135"/>
      <c r="H11" s="136"/>
      <c r="I11" s="137"/>
      <c r="J11" s="137"/>
      <c r="K11" s="20" t="s">
        <v>16</v>
      </c>
      <c r="L11" s="22"/>
      <c r="N11" s="145"/>
      <c r="O11" s="67" t="s">
        <v>28</v>
      </c>
      <c r="P11" s="68"/>
      <c r="Q11" s="69"/>
      <c r="R11" s="72"/>
      <c r="S11" s="72"/>
      <c r="T11" s="70"/>
      <c r="U11" s="69"/>
      <c r="V11" s="70"/>
      <c r="W11" s="69"/>
      <c r="X11" s="70"/>
      <c r="Y11" s="69"/>
      <c r="Z11" s="70"/>
      <c r="AA11" s="69"/>
      <c r="AB11" s="70"/>
      <c r="AC11" s="69"/>
      <c r="AD11" s="70"/>
      <c r="AE11" s="69"/>
      <c r="AF11" s="72"/>
      <c r="AG11" s="70"/>
      <c r="AH11" s="83"/>
      <c r="AI11" s="84"/>
      <c r="AJ11" s="69"/>
      <c r="AK11" s="70"/>
      <c r="AL11" s="69"/>
      <c r="AM11" s="70"/>
    </row>
    <row r="12" spans="1:40" ht="12.45" customHeight="1" x14ac:dyDescent="0.2">
      <c r="A12" s="158"/>
      <c r="B12" s="134" t="s">
        <v>134</v>
      </c>
      <c r="C12" s="135"/>
      <c r="D12" s="135"/>
      <c r="E12" s="135"/>
      <c r="F12" s="135"/>
      <c r="G12" s="135"/>
      <c r="H12" s="136"/>
      <c r="I12" s="138"/>
      <c r="J12" s="139"/>
      <c r="K12" s="20" t="s">
        <v>132</v>
      </c>
      <c r="L12" s="22"/>
      <c r="N12" s="145"/>
      <c r="O12" s="101" t="s">
        <v>29</v>
      </c>
      <c r="P12" s="102"/>
      <c r="Q12" s="65"/>
      <c r="R12" s="116"/>
      <c r="S12" s="116"/>
      <c r="T12" s="116"/>
      <c r="U12" s="63"/>
      <c r="V12" s="64"/>
      <c r="W12" s="63"/>
      <c r="X12" s="64"/>
      <c r="Y12" s="63"/>
      <c r="Z12" s="64"/>
      <c r="AA12" s="63"/>
      <c r="AB12" s="64"/>
      <c r="AC12" s="63"/>
      <c r="AD12" s="64"/>
      <c r="AE12" s="63"/>
      <c r="AF12" s="71"/>
      <c r="AG12" s="64"/>
      <c r="AH12" s="73">
        <v>0</v>
      </c>
      <c r="AI12" s="74"/>
      <c r="AJ12" s="63"/>
      <c r="AK12" s="64"/>
      <c r="AL12" s="63"/>
      <c r="AM12" s="64"/>
    </row>
    <row r="13" spans="1:40" ht="12.45" customHeight="1" thickBot="1" x14ac:dyDescent="0.25">
      <c r="A13" s="158"/>
      <c r="B13" s="134" t="s">
        <v>2</v>
      </c>
      <c r="C13" s="135"/>
      <c r="D13" s="135"/>
      <c r="E13" s="135"/>
      <c r="F13" s="135"/>
      <c r="G13" s="135"/>
      <c r="H13" s="136"/>
      <c r="I13" s="23" t="s">
        <v>17</v>
      </c>
      <c r="J13" s="24"/>
      <c r="K13" s="140"/>
      <c r="L13" s="140"/>
      <c r="N13" s="146"/>
      <c r="O13" s="67" t="s">
        <v>30</v>
      </c>
      <c r="P13" s="68"/>
      <c r="Q13" s="65"/>
      <c r="R13" s="116"/>
      <c r="S13" s="116"/>
      <c r="T13" s="116"/>
      <c r="U13" s="85"/>
      <c r="V13" s="86"/>
      <c r="W13" s="85"/>
      <c r="X13" s="86"/>
      <c r="Y13" s="69"/>
      <c r="Z13" s="70"/>
      <c r="AA13" s="69"/>
      <c r="AB13" s="70"/>
      <c r="AC13" s="69"/>
      <c r="AD13" s="70"/>
      <c r="AE13" s="69"/>
      <c r="AF13" s="72"/>
      <c r="AG13" s="70"/>
      <c r="AH13" s="75"/>
      <c r="AI13" s="76"/>
      <c r="AJ13" s="65"/>
      <c r="AK13" s="66"/>
      <c r="AL13" s="65"/>
      <c r="AM13" s="66"/>
    </row>
    <row r="14" spans="1:40" ht="12.45" customHeight="1" thickBot="1" x14ac:dyDescent="0.25">
      <c r="A14" s="158"/>
      <c r="B14" s="134" t="s">
        <v>3</v>
      </c>
      <c r="C14" s="135"/>
      <c r="D14" s="135"/>
      <c r="E14" s="135"/>
      <c r="F14" s="135"/>
      <c r="G14" s="135"/>
      <c r="H14" s="136"/>
      <c r="I14" s="20" t="s">
        <v>18</v>
      </c>
      <c r="J14" s="25"/>
      <c r="K14" s="137"/>
      <c r="L14" s="137"/>
      <c r="N14" s="36" t="s">
        <v>37</v>
      </c>
      <c r="O14" s="37"/>
      <c r="P14" s="37"/>
      <c r="Q14" s="26" t="s">
        <v>38</v>
      </c>
      <c r="R14" s="154">
        <f>SUM(Q9,Q12)</f>
        <v>0</v>
      </c>
      <c r="S14" s="154"/>
      <c r="T14" s="155"/>
      <c r="U14" s="26" t="s">
        <v>39</v>
      </c>
      <c r="V14" s="27">
        <f>SUM(U9,U12)</f>
        <v>0</v>
      </c>
      <c r="W14" s="26" t="s">
        <v>40</v>
      </c>
      <c r="X14" s="27">
        <f>SUM(W9,W12)</f>
        <v>0</v>
      </c>
      <c r="Y14" s="77">
        <f t="shared" ref="Y14:AG14" si="0">SUM(X9,X12)</f>
        <v>0</v>
      </c>
      <c r="Z14" s="78">
        <f t="shared" si="0"/>
        <v>0</v>
      </c>
      <c r="AA14" s="79">
        <f t="shared" si="0"/>
        <v>0</v>
      </c>
      <c r="AB14" s="80">
        <f t="shared" si="0"/>
        <v>0</v>
      </c>
      <c r="AC14" s="78">
        <f t="shared" si="0"/>
        <v>0</v>
      </c>
      <c r="AD14" s="80">
        <f t="shared" si="0"/>
        <v>0</v>
      </c>
      <c r="AE14" s="81">
        <f t="shared" si="0"/>
        <v>0</v>
      </c>
      <c r="AF14" s="82">
        <f t="shared" si="0"/>
        <v>0</v>
      </c>
      <c r="AG14" s="82">
        <f t="shared" si="0"/>
        <v>0</v>
      </c>
      <c r="AH14" s="26" t="s">
        <v>129</v>
      </c>
      <c r="AI14" s="31">
        <f>SUM(AH9,AH12)</f>
        <v>0</v>
      </c>
      <c r="AJ14" s="26" t="s">
        <v>131</v>
      </c>
      <c r="AK14" s="9">
        <f>SUM(AJ9,AJ12)</f>
        <v>0</v>
      </c>
      <c r="AL14" s="26" t="s">
        <v>130</v>
      </c>
      <c r="AM14" s="27">
        <f>SUM(AL9,AL12)</f>
        <v>0</v>
      </c>
    </row>
    <row r="15" spans="1:40" ht="12.45" customHeight="1" x14ac:dyDescent="0.2">
      <c r="A15" s="158"/>
      <c r="B15" s="134" t="s">
        <v>4</v>
      </c>
      <c r="C15" s="135"/>
      <c r="D15" s="135"/>
      <c r="E15" s="135"/>
      <c r="F15" s="135"/>
      <c r="G15" s="135"/>
      <c r="H15" s="136"/>
      <c r="I15" s="20" t="s">
        <v>19</v>
      </c>
      <c r="J15" s="25"/>
      <c r="K15" s="137"/>
      <c r="L15" s="137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 ht="12.45" customHeight="1" x14ac:dyDescent="0.2">
      <c r="A16" s="158"/>
      <c r="B16" s="142" t="s">
        <v>5</v>
      </c>
      <c r="C16" s="128"/>
      <c r="D16" s="128"/>
      <c r="E16" s="128"/>
      <c r="F16" s="128"/>
      <c r="G16" s="128"/>
      <c r="H16" s="143"/>
      <c r="I16" s="20" t="s">
        <v>20</v>
      </c>
      <c r="J16" s="25"/>
      <c r="K16" s="137"/>
      <c r="L16" s="137"/>
    </row>
    <row r="17" spans="1:58" ht="12.45" customHeight="1" x14ac:dyDescent="0.2">
      <c r="A17" s="158"/>
      <c r="B17" s="134" t="s">
        <v>6</v>
      </c>
      <c r="C17" s="135"/>
      <c r="D17" s="135"/>
      <c r="E17" s="135"/>
      <c r="F17" s="135"/>
      <c r="G17" s="135"/>
      <c r="H17" s="136"/>
      <c r="I17" s="20" t="s">
        <v>21</v>
      </c>
      <c r="J17" s="25"/>
      <c r="K17" s="137"/>
      <c r="L17" s="137"/>
      <c r="N17" s="115" t="s">
        <v>135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</row>
    <row r="18" spans="1:58" ht="12.45" customHeight="1" x14ac:dyDescent="0.2">
      <c r="A18" s="104" t="s">
        <v>7</v>
      </c>
      <c r="B18" s="105"/>
      <c r="C18" s="105"/>
      <c r="D18" s="105"/>
      <c r="E18" s="105"/>
      <c r="F18" s="105"/>
      <c r="G18" s="105"/>
      <c r="H18" s="106"/>
      <c r="I18" s="20" t="s">
        <v>22</v>
      </c>
      <c r="J18" s="25"/>
      <c r="K18" s="137"/>
      <c r="L18" s="137"/>
      <c r="O18" s="115" t="s">
        <v>138</v>
      </c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</row>
    <row r="19" spans="1:58" ht="3.75" customHeight="1" x14ac:dyDescent="0.2"/>
    <row r="20" spans="1:58" ht="12.75" customHeight="1" x14ac:dyDescent="0.2">
      <c r="A20" s="35" t="s">
        <v>46</v>
      </c>
      <c r="B20" s="35"/>
      <c r="C20" s="35"/>
      <c r="D20" s="35"/>
      <c r="E20" s="35"/>
      <c r="H20" s="2" t="s">
        <v>177</v>
      </c>
      <c r="AI20" s="150"/>
      <c r="AJ20" s="151"/>
    </row>
    <row r="21" spans="1:58" ht="12.75" customHeight="1" x14ac:dyDescent="0.2">
      <c r="C21" s="18" t="s">
        <v>153</v>
      </c>
      <c r="D21" s="18"/>
      <c r="E21" s="18"/>
      <c r="F21" s="18"/>
      <c r="G21" s="51">
        <f>J8-J9-J14-J15</f>
        <v>0</v>
      </c>
      <c r="H21" s="51"/>
      <c r="I21" s="2" t="s">
        <v>47</v>
      </c>
      <c r="J21" s="46" t="s">
        <v>48</v>
      </c>
      <c r="K21" s="18" t="s">
        <v>155</v>
      </c>
      <c r="L21" s="18"/>
      <c r="M21" s="18"/>
      <c r="N21" s="51">
        <f>(J14+J15)</f>
        <v>0</v>
      </c>
      <c r="O21" s="51"/>
      <c r="P21" s="2" t="s">
        <v>47</v>
      </c>
      <c r="Q21" s="46" t="s">
        <v>48</v>
      </c>
      <c r="R21" s="4"/>
      <c r="S21" s="4"/>
      <c r="T21" s="18" t="s">
        <v>152</v>
      </c>
      <c r="U21" s="18"/>
      <c r="V21" s="18"/>
      <c r="W21" s="18"/>
      <c r="X21" s="21">
        <f>(L8-L9-L11-L12)</f>
        <v>0</v>
      </c>
      <c r="Y21" s="2" t="s">
        <v>47</v>
      </c>
      <c r="Z21" s="46" t="s">
        <v>48</v>
      </c>
      <c r="AA21" s="18" t="s">
        <v>49</v>
      </c>
      <c r="AB21" s="51">
        <f>L11</f>
        <v>0</v>
      </c>
      <c r="AC21" s="51"/>
      <c r="AD21" s="2" t="s">
        <v>47</v>
      </c>
      <c r="AE21" s="46" t="s">
        <v>50</v>
      </c>
      <c r="AF21" s="46" t="s">
        <v>51</v>
      </c>
      <c r="AG21" s="46"/>
      <c r="AH21" s="46">
        <f>(G21/C22+N21/K22+X21/T22+AB21/AA22)</f>
        <v>0</v>
      </c>
      <c r="AI21" s="46"/>
      <c r="AJ21" s="46" t="s">
        <v>47</v>
      </c>
    </row>
    <row r="22" spans="1:58" ht="12.75" customHeight="1" x14ac:dyDescent="0.2">
      <c r="C22" s="47">
        <v>1</v>
      </c>
      <c r="D22" s="45"/>
      <c r="E22" s="45"/>
      <c r="F22" s="45"/>
      <c r="G22" s="45"/>
      <c r="H22" s="45"/>
      <c r="I22" s="45"/>
      <c r="J22" s="46"/>
      <c r="K22" s="47">
        <v>3</v>
      </c>
      <c r="L22" s="47"/>
      <c r="M22" s="47"/>
      <c r="N22" s="47"/>
      <c r="O22" s="47"/>
      <c r="P22" s="47"/>
      <c r="Q22" s="46"/>
      <c r="R22" s="4"/>
      <c r="S22" s="4"/>
      <c r="T22" s="48">
        <v>2.5</v>
      </c>
      <c r="U22" s="46"/>
      <c r="V22" s="46"/>
      <c r="W22" s="46"/>
      <c r="X22" s="45"/>
      <c r="Y22" s="45"/>
      <c r="Z22" s="46"/>
      <c r="AA22" s="47">
        <v>5</v>
      </c>
      <c r="AB22" s="45"/>
      <c r="AC22" s="45"/>
      <c r="AD22" s="45"/>
      <c r="AE22" s="46"/>
      <c r="AF22" s="46"/>
      <c r="AG22" s="46"/>
      <c r="AH22" s="46"/>
      <c r="AI22" s="46"/>
      <c r="AJ22" s="46"/>
    </row>
    <row r="23" spans="1:58" x14ac:dyDescent="0.2">
      <c r="B23" s="3" t="s">
        <v>52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58" ht="3.75" customHeight="1" thickBot="1" x14ac:dyDescent="0.25">
      <c r="AA24" s="110" t="s">
        <v>159</v>
      </c>
      <c r="AB24" s="110">
        <f>AH21</f>
        <v>0</v>
      </c>
      <c r="AC24" s="110"/>
      <c r="AD24" s="54" t="s">
        <v>121</v>
      </c>
      <c r="AE24" s="46" t="s">
        <v>122</v>
      </c>
      <c r="AF24" s="52">
        <v>52</v>
      </c>
    </row>
    <row r="25" spans="1:58" ht="7.35" customHeight="1" x14ac:dyDescent="0.2">
      <c r="C25" s="128" t="s">
        <v>140</v>
      </c>
      <c r="D25" s="128"/>
      <c r="E25" s="128"/>
      <c r="F25" s="128"/>
      <c r="G25" s="128"/>
      <c r="H25" s="128"/>
      <c r="I25" s="128"/>
      <c r="J25" s="128"/>
      <c r="K25" s="129"/>
      <c r="L25" s="39" t="s">
        <v>53</v>
      </c>
      <c r="M25" s="58" t="str">
        <f>IF(AND(AA2&lt;=0.5,AI20=0,AH21&lt;=52,AH21&gt;0),3,"－")</f>
        <v>－</v>
      </c>
      <c r="N25" s="43" t="s">
        <v>170</v>
      </c>
      <c r="P25" s="128" t="s">
        <v>54</v>
      </c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11"/>
      <c r="AB25" s="111"/>
      <c r="AC25" s="111"/>
      <c r="AD25" s="61"/>
      <c r="AE25" s="62"/>
      <c r="AF25" s="141"/>
      <c r="AG25" s="46" t="s">
        <v>57</v>
      </c>
      <c r="AH25" s="48">
        <v>3</v>
      </c>
      <c r="AI25" s="46" t="s">
        <v>58</v>
      </c>
      <c r="AJ25" s="39" t="s">
        <v>53</v>
      </c>
      <c r="AK25" s="41" t="str">
        <f>IF(AND(AA2&lt;=0.5,AI20=0,AH21&gt;52),(AH21-52)/16+3,"－")</f>
        <v>－</v>
      </c>
      <c r="AL25" s="41"/>
      <c r="AM25" s="43" t="s">
        <v>59</v>
      </c>
    </row>
    <row r="26" spans="1:58" ht="7.35" customHeight="1" thickBot="1" x14ac:dyDescent="0.25">
      <c r="C26" s="128"/>
      <c r="D26" s="128"/>
      <c r="E26" s="128"/>
      <c r="F26" s="128"/>
      <c r="G26" s="128"/>
      <c r="H26" s="128"/>
      <c r="I26" s="128"/>
      <c r="J26" s="128"/>
      <c r="K26" s="129"/>
      <c r="L26" s="40"/>
      <c r="M26" s="56"/>
      <c r="N26" s="44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47">
        <v>16</v>
      </c>
      <c r="AB26" s="47"/>
      <c r="AC26" s="47"/>
      <c r="AD26" s="47"/>
      <c r="AE26" s="47"/>
      <c r="AF26" s="47"/>
      <c r="AG26" s="46"/>
      <c r="AH26" s="46"/>
      <c r="AI26" s="46"/>
      <c r="AJ26" s="40"/>
      <c r="AK26" s="42"/>
      <c r="AL26" s="42"/>
      <c r="AM26" s="44"/>
    </row>
    <row r="27" spans="1:58" ht="7.35" customHeight="1" x14ac:dyDescent="0.2">
      <c r="Z27" s="4"/>
      <c r="AA27" s="48"/>
      <c r="AB27" s="48"/>
      <c r="AC27" s="48"/>
      <c r="AD27" s="48"/>
      <c r="AE27" s="48"/>
      <c r="AF27" s="48"/>
    </row>
    <row r="28" spans="1:58" ht="3.75" customHeight="1" x14ac:dyDescent="0.2"/>
    <row r="29" spans="1:58" x14ac:dyDescent="0.2">
      <c r="B29" s="54" t="s">
        <v>60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</row>
    <row r="30" spans="1:58" ht="7.35" customHeight="1" thickBot="1" x14ac:dyDescent="0.2">
      <c r="AA30" s="110" t="s">
        <v>159</v>
      </c>
      <c r="AB30" s="110">
        <f>AH21</f>
        <v>0</v>
      </c>
      <c r="AC30" s="110"/>
      <c r="AD30" s="46" t="s">
        <v>121</v>
      </c>
      <c r="AE30" s="46" t="s">
        <v>122</v>
      </c>
      <c r="AF30" s="52">
        <v>36</v>
      </c>
      <c r="BA30" s="5"/>
      <c r="BB30" s="4"/>
      <c r="BC30" s="4"/>
      <c r="BD30" s="5"/>
      <c r="BE30" s="4"/>
      <c r="BF30" s="6"/>
    </row>
    <row r="31" spans="1:58" ht="7.35" customHeight="1" x14ac:dyDescent="0.2">
      <c r="C31" s="128" t="s">
        <v>141</v>
      </c>
      <c r="D31" s="128"/>
      <c r="E31" s="128"/>
      <c r="F31" s="128"/>
      <c r="G31" s="128"/>
      <c r="H31" s="128"/>
      <c r="I31" s="128"/>
      <c r="J31" s="128"/>
      <c r="K31" s="128"/>
      <c r="L31" s="39" t="s">
        <v>53</v>
      </c>
      <c r="M31" s="58" t="str">
        <f>IF(AND(AA2&gt;0.5,AI20=0,AH21&lt;=36,AH21&gt;0),2,"－")</f>
        <v>－</v>
      </c>
      <c r="N31" s="43" t="s">
        <v>170</v>
      </c>
      <c r="P31" s="128" t="s">
        <v>61</v>
      </c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11"/>
      <c r="AB31" s="111"/>
      <c r="AC31" s="111"/>
      <c r="AD31" s="51"/>
      <c r="AE31" s="51"/>
      <c r="AF31" s="53"/>
      <c r="AG31" s="46" t="s">
        <v>57</v>
      </c>
      <c r="AH31" s="48">
        <v>2</v>
      </c>
      <c r="AI31" s="46" t="s">
        <v>58</v>
      </c>
      <c r="AJ31" s="39" t="s">
        <v>53</v>
      </c>
      <c r="AK31" s="55" t="str">
        <f>IF(AND(AA2&gt;0.5,AI20=0,AH21&gt;36),(AH21-36)/16+2,"－")</f>
        <v>－</v>
      </c>
      <c r="AL31" s="55"/>
      <c r="AM31" s="43" t="s">
        <v>59</v>
      </c>
    </row>
    <row r="32" spans="1:58" ht="7.35" customHeight="1" thickBot="1" x14ac:dyDescent="0.25">
      <c r="C32" s="128"/>
      <c r="D32" s="128"/>
      <c r="E32" s="128"/>
      <c r="F32" s="128"/>
      <c r="G32" s="128"/>
      <c r="H32" s="128"/>
      <c r="I32" s="128"/>
      <c r="J32" s="128"/>
      <c r="K32" s="128"/>
      <c r="L32" s="40"/>
      <c r="M32" s="56"/>
      <c r="N32" s="44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47">
        <v>16</v>
      </c>
      <c r="AB32" s="47"/>
      <c r="AC32" s="47"/>
      <c r="AD32" s="47"/>
      <c r="AE32" s="47"/>
      <c r="AF32" s="47"/>
      <c r="AG32" s="46"/>
      <c r="AH32" s="46"/>
      <c r="AI32" s="46"/>
      <c r="AJ32" s="40"/>
      <c r="AK32" s="56"/>
      <c r="AL32" s="56"/>
      <c r="AM32" s="44"/>
    </row>
    <row r="33" spans="1:58" ht="7.5" customHeight="1" x14ac:dyDescent="0.2">
      <c r="AA33" s="48"/>
      <c r="AB33" s="48"/>
      <c r="AC33" s="48"/>
      <c r="AD33" s="48"/>
      <c r="AE33" s="48"/>
      <c r="AF33" s="48"/>
      <c r="BA33" s="4"/>
      <c r="BB33" s="4"/>
      <c r="BC33" s="4"/>
      <c r="BD33" s="4"/>
      <c r="BE33" s="4"/>
      <c r="BF33" s="4"/>
    </row>
    <row r="34" spans="1:58" ht="12.75" customHeight="1" thickBot="1" x14ac:dyDescent="0.25">
      <c r="B34" s="54" t="s">
        <v>62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</row>
    <row r="35" spans="1:58" ht="12.75" customHeight="1" x14ac:dyDescent="0.2">
      <c r="B35" s="46" t="s">
        <v>64</v>
      </c>
      <c r="C35" s="51" t="s">
        <v>154</v>
      </c>
      <c r="D35" s="51"/>
      <c r="E35" s="51"/>
      <c r="F35" s="51"/>
      <c r="G35" s="21">
        <f>(J8-J9-J14)</f>
        <v>0</v>
      </c>
      <c r="H35" s="2" t="s">
        <v>63</v>
      </c>
      <c r="I35" s="46" t="s">
        <v>57</v>
      </c>
      <c r="J35" s="51" t="s">
        <v>65</v>
      </c>
      <c r="K35" s="51"/>
      <c r="L35" s="18">
        <f>J14</f>
        <v>0</v>
      </c>
      <c r="M35" s="2" t="s">
        <v>63</v>
      </c>
      <c r="N35" s="46" t="s">
        <v>57</v>
      </c>
      <c r="O35" s="51" t="s">
        <v>152</v>
      </c>
      <c r="P35" s="51"/>
      <c r="Q35" s="51"/>
      <c r="R35" s="51"/>
      <c r="S35" s="51"/>
      <c r="T35" s="51"/>
      <c r="U35" s="21">
        <f>(L8-L9-L11-L12)</f>
        <v>0</v>
      </c>
      <c r="V35" s="2" t="s">
        <v>55</v>
      </c>
      <c r="W35" s="46" t="s">
        <v>57</v>
      </c>
      <c r="X35" s="51" t="s">
        <v>66</v>
      </c>
      <c r="Y35" s="51"/>
      <c r="Z35" s="18">
        <f>L11</f>
        <v>0</v>
      </c>
      <c r="AA35" s="2" t="s">
        <v>63</v>
      </c>
      <c r="AB35" s="46" t="s">
        <v>56</v>
      </c>
      <c r="AC35" s="52">
        <v>52</v>
      </c>
      <c r="AD35" s="46" t="s">
        <v>63</v>
      </c>
      <c r="AE35" s="46" t="s">
        <v>69</v>
      </c>
      <c r="AF35" s="52">
        <v>16</v>
      </c>
      <c r="AG35" s="46" t="s">
        <v>57</v>
      </c>
      <c r="AH35" s="46">
        <v>3</v>
      </c>
      <c r="AI35" s="46" t="s">
        <v>68</v>
      </c>
      <c r="AJ35" s="39" t="s">
        <v>53</v>
      </c>
      <c r="AK35" s="41" t="str">
        <f>IF(AI20=1,((G35/C36+L35/J36+U35/O36+Z35/X36-AC35)/AF35+AH35),"－")</f>
        <v>－</v>
      </c>
      <c r="AL35" s="41"/>
      <c r="AM35" s="43" t="s">
        <v>59</v>
      </c>
    </row>
    <row r="36" spans="1:58" ht="12.75" customHeight="1" thickBot="1" x14ac:dyDescent="0.25">
      <c r="B36" s="46"/>
      <c r="C36" s="47">
        <v>1</v>
      </c>
      <c r="D36" s="45"/>
      <c r="E36" s="45"/>
      <c r="F36" s="45"/>
      <c r="G36" s="45"/>
      <c r="H36" s="45"/>
      <c r="I36" s="46"/>
      <c r="J36" s="47">
        <v>3</v>
      </c>
      <c r="K36" s="45"/>
      <c r="L36" s="45"/>
      <c r="M36" s="45"/>
      <c r="N36" s="46"/>
      <c r="O36" s="48">
        <v>2.5</v>
      </c>
      <c r="P36" s="46"/>
      <c r="Q36" s="46"/>
      <c r="R36" s="46"/>
      <c r="S36" s="46"/>
      <c r="T36" s="46"/>
      <c r="U36" s="45"/>
      <c r="V36" s="45"/>
      <c r="W36" s="46"/>
      <c r="X36" s="47">
        <v>5</v>
      </c>
      <c r="Y36" s="45"/>
      <c r="Z36" s="45"/>
      <c r="AA36" s="45"/>
      <c r="AB36" s="46"/>
      <c r="AC36" s="121"/>
      <c r="AD36" s="46"/>
      <c r="AE36" s="46"/>
      <c r="AF36" s="52"/>
      <c r="AG36" s="46"/>
      <c r="AH36" s="46"/>
      <c r="AI36" s="46"/>
      <c r="AJ36" s="40"/>
      <c r="AK36" s="42"/>
      <c r="AL36" s="42"/>
      <c r="AM36" s="44"/>
    </row>
    <row r="37" spans="1:58" ht="3.75" customHeight="1" x14ac:dyDescent="0.2"/>
    <row r="38" spans="1:58" ht="12.75" customHeight="1" x14ac:dyDescent="0.2">
      <c r="A38" s="49" t="s">
        <v>70</v>
      </c>
      <c r="B38" s="49"/>
      <c r="C38" s="49"/>
      <c r="D38" s="49"/>
      <c r="E38" s="49"/>
      <c r="F38" s="49"/>
      <c r="I38" s="2" t="s">
        <v>178</v>
      </c>
      <c r="AD38" s="150"/>
      <c r="AE38" s="151"/>
    </row>
    <row r="39" spans="1:58" ht="12.75" customHeight="1" x14ac:dyDescent="0.2">
      <c r="B39" s="115" t="s">
        <v>71</v>
      </c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</row>
    <row r="40" spans="1:58" ht="3.75" customHeight="1" thickBo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58" ht="12.75" customHeight="1" thickBot="1" x14ac:dyDescent="0.25">
      <c r="C41" s="128" t="s">
        <v>123</v>
      </c>
      <c r="D41" s="128"/>
      <c r="E41" s="128"/>
      <c r="F41" s="128"/>
      <c r="G41" s="128"/>
      <c r="H41" s="128"/>
      <c r="I41" s="128"/>
      <c r="J41" s="128"/>
      <c r="K41" s="128"/>
      <c r="L41" s="129"/>
      <c r="M41" s="119" t="s">
        <v>72</v>
      </c>
      <c r="N41" s="120"/>
      <c r="O41" s="17" t="str">
        <f>IF(AND(AD38=1,J9&lt;=52),3,"－")</f>
        <v>－</v>
      </c>
      <c r="P41" s="28"/>
    </row>
    <row r="42" spans="1:58" ht="3.75" customHeight="1" x14ac:dyDescent="0.2">
      <c r="C42" s="3"/>
      <c r="D42" s="3"/>
      <c r="E42" s="3"/>
      <c r="F42" s="3"/>
      <c r="G42" s="3"/>
      <c r="H42" s="3"/>
      <c r="I42" s="3"/>
      <c r="J42" s="3"/>
      <c r="K42" s="3"/>
      <c r="M42" s="4"/>
      <c r="N42" s="4"/>
    </row>
    <row r="43" spans="1:58" ht="7.35" customHeight="1" thickBot="1" x14ac:dyDescent="0.25">
      <c r="C43" s="3"/>
      <c r="D43" s="3"/>
      <c r="E43" s="3"/>
      <c r="F43" s="3"/>
      <c r="G43" s="3"/>
      <c r="H43" s="3"/>
      <c r="I43" s="3"/>
      <c r="J43" s="3"/>
      <c r="K43" s="3"/>
      <c r="M43" s="4"/>
      <c r="N43" s="4"/>
      <c r="O43" s="46" t="s">
        <v>73</v>
      </c>
      <c r="P43" s="46">
        <f>J9</f>
        <v>0</v>
      </c>
      <c r="Q43" s="46"/>
      <c r="R43" s="46"/>
      <c r="S43" s="46"/>
      <c r="T43" s="54" t="s">
        <v>63</v>
      </c>
      <c r="U43" s="46" t="s">
        <v>74</v>
      </c>
      <c r="V43" s="52">
        <v>52</v>
      </c>
      <c r="W43" s="46" t="s">
        <v>57</v>
      </c>
      <c r="X43" s="48">
        <v>3</v>
      </c>
      <c r="Y43" s="46" t="s">
        <v>57</v>
      </c>
      <c r="Z43" s="46" t="s">
        <v>160</v>
      </c>
      <c r="AA43" s="46">
        <f>L9</f>
        <v>0</v>
      </c>
      <c r="AB43" s="46"/>
      <c r="AC43" s="54" t="s">
        <v>63</v>
      </c>
    </row>
    <row r="44" spans="1:58" ht="7.35" customHeight="1" x14ac:dyDescent="0.2">
      <c r="C44" s="59" t="s">
        <v>124</v>
      </c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1"/>
      <c r="P44" s="51"/>
      <c r="Q44" s="51"/>
      <c r="R44" s="51"/>
      <c r="S44" s="51"/>
      <c r="T44" s="61"/>
      <c r="U44" s="46"/>
      <c r="V44" s="121"/>
      <c r="W44" s="46"/>
      <c r="X44" s="46"/>
      <c r="Y44" s="46"/>
      <c r="Z44" s="51"/>
      <c r="AA44" s="51"/>
      <c r="AB44" s="51"/>
      <c r="AC44" s="61"/>
      <c r="AD44" s="46" t="s">
        <v>68</v>
      </c>
      <c r="AE44" s="39" t="s">
        <v>72</v>
      </c>
      <c r="AF44" s="55" t="str">
        <f>IF(AND(AD38=1,AD38&gt;52),ROUNDUP(((P43-52)/O45)+3+AA43/20,0),"－")</f>
        <v>－</v>
      </c>
      <c r="AG44" s="55"/>
      <c r="AH44" s="43" t="s">
        <v>59</v>
      </c>
    </row>
    <row r="45" spans="1:58" ht="7.35" customHeight="1" thickBot="1" x14ac:dyDescent="0.25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47">
        <v>16</v>
      </c>
      <c r="P45" s="45"/>
      <c r="Q45" s="45"/>
      <c r="R45" s="45"/>
      <c r="S45" s="45"/>
      <c r="T45" s="45"/>
      <c r="U45" s="45"/>
      <c r="V45" s="45"/>
      <c r="W45" s="46"/>
      <c r="X45" s="46"/>
      <c r="Y45" s="46"/>
      <c r="Z45" s="47">
        <v>20</v>
      </c>
      <c r="AA45" s="45"/>
      <c r="AB45" s="45"/>
      <c r="AC45" s="45"/>
      <c r="AD45" s="46"/>
      <c r="AE45" s="40"/>
      <c r="AF45" s="56"/>
      <c r="AG45" s="56"/>
      <c r="AH45" s="44"/>
    </row>
    <row r="46" spans="1:58" ht="7.35" customHeight="1" x14ac:dyDescent="0.2"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</row>
    <row r="47" spans="1:58" ht="7.35" customHeight="1" thickBot="1" x14ac:dyDescent="0.25">
      <c r="M47" s="46" t="s">
        <v>161</v>
      </c>
      <c r="N47" s="46"/>
      <c r="O47" s="46">
        <f>J9</f>
        <v>0</v>
      </c>
      <c r="P47" s="46"/>
      <c r="Q47" s="46"/>
      <c r="R47" s="46"/>
      <c r="S47" s="46"/>
      <c r="T47" s="54" t="s">
        <v>63</v>
      </c>
      <c r="U47" s="4"/>
      <c r="V47" s="46" t="s">
        <v>160</v>
      </c>
      <c r="W47" s="46">
        <f>L9</f>
        <v>0</v>
      </c>
      <c r="X47" s="46"/>
      <c r="Y47" s="54" t="s">
        <v>63</v>
      </c>
      <c r="Z47" s="4"/>
      <c r="AA47" s="4"/>
      <c r="AB47" s="4"/>
      <c r="AC47" s="4"/>
      <c r="AD47" s="4"/>
    </row>
    <row r="48" spans="1:58" ht="7.35" customHeight="1" x14ac:dyDescent="0.2">
      <c r="B48" s="54" t="s">
        <v>125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1"/>
      <c r="N48" s="51"/>
      <c r="O48" s="51"/>
      <c r="P48" s="51"/>
      <c r="Q48" s="51"/>
      <c r="R48" s="51"/>
      <c r="S48" s="51"/>
      <c r="T48" s="61"/>
      <c r="U48" s="46" t="s">
        <v>57</v>
      </c>
      <c r="V48" s="51"/>
      <c r="W48" s="51"/>
      <c r="X48" s="51"/>
      <c r="Y48" s="61"/>
      <c r="Z48" s="46" t="s">
        <v>68</v>
      </c>
      <c r="AA48" s="39" t="s">
        <v>72</v>
      </c>
      <c r="AB48" s="55">
        <f>IF(AD38=0,ROUNDUP((O47/16+W47/20),0),"－")</f>
        <v>0</v>
      </c>
      <c r="AC48" s="55"/>
      <c r="AD48" s="43" t="s">
        <v>59</v>
      </c>
    </row>
    <row r="49" spans="1:39" ht="7.35" customHeight="1" thickBot="1" x14ac:dyDescent="0.25"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47">
        <v>16</v>
      </c>
      <c r="N49" s="47"/>
      <c r="O49" s="47"/>
      <c r="P49" s="47"/>
      <c r="Q49" s="47"/>
      <c r="R49" s="47"/>
      <c r="S49" s="47"/>
      <c r="T49" s="47"/>
      <c r="U49" s="46"/>
      <c r="V49" s="47">
        <v>20</v>
      </c>
      <c r="W49" s="45"/>
      <c r="X49" s="45"/>
      <c r="Y49" s="45"/>
      <c r="Z49" s="46"/>
      <c r="AA49" s="40"/>
      <c r="AB49" s="56"/>
      <c r="AC49" s="56"/>
      <c r="AD49" s="44"/>
    </row>
    <row r="50" spans="1:39" ht="3.75" customHeight="1" x14ac:dyDescent="0.2">
      <c r="M50" s="48"/>
      <c r="N50" s="48"/>
      <c r="O50" s="48"/>
      <c r="P50" s="48"/>
      <c r="Q50" s="48"/>
      <c r="R50" s="48"/>
      <c r="S50" s="48"/>
      <c r="T50" s="48"/>
      <c r="V50" s="46"/>
      <c r="W50" s="46"/>
      <c r="X50" s="46"/>
      <c r="Y50" s="46"/>
    </row>
    <row r="51" spans="1:39" ht="12.75" customHeight="1" x14ac:dyDescent="0.2">
      <c r="A51" s="7" t="s">
        <v>75</v>
      </c>
    </row>
    <row r="52" spans="1:39" ht="12.75" customHeight="1" x14ac:dyDescent="0.2">
      <c r="B52" s="59" t="s">
        <v>76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</row>
    <row r="53" spans="1:39" ht="7.35" customHeight="1" thickBot="1" x14ac:dyDescent="0.25">
      <c r="H53" s="46" t="s">
        <v>162</v>
      </c>
      <c r="I53" s="46">
        <f>J14</f>
        <v>0</v>
      </c>
      <c r="J53" s="46"/>
      <c r="K53" s="54" t="s">
        <v>67</v>
      </c>
      <c r="M53" s="46" t="s">
        <v>163</v>
      </c>
      <c r="N53" s="46"/>
      <c r="O53" s="46"/>
      <c r="P53" s="46">
        <f>(J8-J14)</f>
        <v>0</v>
      </c>
      <c r="Q53" s="46"/>
      <c r="R53" s="46"/>
      <c r="S53" s="46"/>
      <c r="T53" s="54" t="s">
        <v>63</v>
      </c>
      <c r="V53" s="46" t="s">
        <v>164</v>
      </c>
      <c r="W53" s="46"/>
      <c r="X53" s="46"/>
      <c r="Y53" s="46"/>
      <c r="Z53" s="46"/>
      <c r="AA53" s="46"/>
      <c r="AB53" s="46"/>
      <c r="AC53" s="46"/>
      <c r="AD53" s="130"/>
      <c r="AE53" s="130"/>
      <c r="AF53" s="54" t="s">
        <v>63</v>
      </c>
    </row>
    <row r="54" spans="1:39" ht="7.35" customHeight="1" x14ac:dyDescent="0.2">
      <c r="C54" s="54" t="s">
        <v>126</v>
      </c>
      <c r="D54" s="54"/>
      <c r="E54" s="54"/>
      <c r="F54" s="54"/>
      <c r="G54" s="54"/>
      <c r="H54" s="51"/>
      <c r="I54" s="51"/>
      <c r="J54" s="51"/>
      <c r="K54" s="61"/>
      <c r="L54" s="46" t="s">
        <v>57</v>
      </c>
      <c r="M54" s="51"/>
      <c r="N54" s="51"/>
      <c r="O54" s="51"/>
      <c r="P54" s="51"/>
      <c r="Q54" s="51"/>
      <c r="R54" s="51"/>
      <c r="S54" s="51"/>
      <c r="T54" s="54"/>
      <c r="U54" s="46" t="s">
        <v>57</v>
      </c>
      <c r="V54" s="51"/>
      <c r="W54" s="51"/>
      <c r="X54" s="51"/>
      <c r="Y54" s="51"/>
      <c r="Z54" s="51"/>
      <c r="AA54" s="51"/>
      <c r="AB54" s="51"/>
      <c r="AC54" s="51"/>
      <c r="AD54" s="131"/>
      <c r="AE54" s="131"/>
      <c r="AF54" s="54"/>
      <c r="AG54" s="46" t="s">
        <v>68</v>
      </c>
      <c r="AH54" s="39" t="s">
        <v>77</v>
      </c>
      <c r="AI54" s="41" t="str">
        <f>IF(AI20=1,ROUNDUP((I53/150+P53/70+AD53/75),0),"－")</f>
        <v>－</v>
      </c>
      <c r="AJ54" s="41"/>
      <c r="AK54" s="43" t="s">
        <v>59</v>
      </c>
    </row>
    <row r="55" spans="1:39" ht="7.35" customHeight="1" thickBot="1" x14ac:dyDescent="0.25">
      <c r="C55" s="54"/>
      <c r="D55" s="54"/>
      <c r="E55" s="54"/>
      <c r="F55" s="54"/>
      <c r="G55" s="54"/>
      <c r="H55" s="47">
        <v>150</v>
      </c>
      <c r="I55" s="45"/>
      <c r="J55" s="45"/>
      <c r="K55" s="45"/>
      <c r="L55" s="46"/>
      <c r="M55" s="47">
        <v>70</v>
      </c>
      <c r="N55" s="47"/>
      <c r="O55" s="47"/>
      <c r="P55" s="47"/>
      <c r="Q55" s="47"/>
      <c r="R55" s="47"/>
      <c r="S55" s="47"/>
      <c r="T55" s="47"/>
      <c r="U55" s="46"/>
      <c r="V55" s="47">
        <v>75</v>
      </c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6"/>
      <c r="AH55" s="40"/>
      <c r="AI55" s="42"/>
      <c r="AJ55" s="42"/>
      <c r="AK55" s="44"/>
    </row>
    <row r="56" spans="1:39" ht="7.35" customHeight="1" x14ac:dyDescent="0.2">
      <c r="H56" s="46"/>
      <c r="I56" s="46"/>
      <c r="J56" s="46"/>
      <c r="K56" s="46"/>
      <c r="M56" s="48"/>
      <c r="N56" s="48"/>
      <c r="O56" s="48"/>
      <c r="P56" s="48"/>
      <c r="Q56" s="48"/>
      <c r="R56" s="48"/>
      <c r="S56" s="48"/>
      <c r="T56" s="48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</row>
    <row r="57" spans="1:39" ht="3.75" customHeight="1" x14ac:dyDescent="0.2"/>
    <row r="58" spans="1:39" ht="12.75" customHeight="1" x14ac:dyDescent="0.2">
      <c r="B58" s="2" t="s">
        <v>78</v>
      </c>
    </row>
    <row r="59" spans="1:39" ht="7.35" customHeight="1" thickBot="1" x14ac:dyDescent="0.25">
      <c r="H59" s="46" t="s">
        <v>165</v>
      </c>
      <c r="I59" s="46"/>
      <c r="J59" s="46">
        <f>J14+J15</f>
        <v>0</v>
      </c>
      <c r="K59" s="46"/>
      <c r="L59" s="46" t="s">
        <v>63</v>
      </c>
      <c r="N59" s="46" t="s">
        <v>166</v>
      </c>
      <c r="O59" s="46"/>
      <c r="P59" s="46"/>
      <c r="Q59" s="46"/>
      <c r="R59" s="46">
        <f>J8-J14-J15</f>
        <v>0</v>
      </c>
      <c r="S59" s="46"/>
      <c r="T59" s="46"/>
      <c r="U59" s="46"/>
      <c r="V59" s="54" t="s">
        <v>63</v>
      </c>
      <c r="X59" s="121" t="s">
        <v>164</v>
      </c>
      <c r="Y59" s="121"/>
      <c r="Z59" s="121"/>
      <c r="AA59" s="121"/>
      <c r="AB59" s="121"/>
      <c r="AC59" s="121"/>
      <c r="AD59" s="121"/>
      <c r="AE59" s="132"/>
      <c r="AF59" s="132"/>
      <c r="AG59" s="132"/>
      <c r="AH59" s="54" t="s">
        <v>63</v>
      </c>
    </row>
    <row r="60" spans="1:39" ht="7.35" customHeight="1" x14ac:dyDescent="0.2">
      <c r="C60" s="54" t="s">
        <v>126</v>
      </c>
      <c r="D60" s="54"/>
      <c r="E60" s="54"/>
      <c r="F60" s="54"/>
      <c r="G60" s="54"/>
      <c r="H60" s="51"/>
      <c r="I60" s="51"/>
      <c r="J60" s="51"/>
      <c r="K60" s="51"/>
      <c r="L60" s="46"/>
      <c r="M60" s="46" t="s">
        <v>57</v>
      </c>
      <c r="N60" s="51"/>
      <c r="O60" s="51"/>
      <c r="P60" s="51"/>
      <c r="Q60" s="51"/>
      <c r="R60" s="51"/>
      <c r="S60" s="51"/>
      <c r="T60" s="51"/>
      <c r="U60" s="51"/>
      <c r="V60" s="54"/>
      <c r="W60" s="46" t="s">
        <v>57</v>
      </c>
      <c r="X60" s="53"/>
      <c r="Y60" s="53"/>
      <c r="Z60" s="53"/>
      <c r="AA60" s="53"/>
      <c r="AB60" s="53"/>
      <c r="AC60" s="53"/>
      <c r="AD60" s="53"/>
      <c r="AE60" s="133"/>
      <c r="AF60" s="133"/>
      <c r="AG60" s="133"/>
      <c r="AH60" s="54"/>
      <c r="AI60" s="46" t="s">
        <v>68</v>
      </c>
      <c r="AJ60" s="39" t="s">
        <v>77</v>
      </c>
      <c r="AK60" s="41">
        <f>IF(AI20=0,ROUNDUP((J59/150+R59/70+AE59/75),0),"－")</f>
        <v>0</v>
      </c>
      <c r="AL60" s="41"/>
      <c r="AM60" s="43" t="s">
        <v>59</v>
      </c>
    </row>
    <row r="61" spans="1:39" ht="7.35" customHeight="1" thickBot="1" x14ac:dyDescent="0.25">
      <c r="C61" s="54"/>
      <c r="D61" s="54"/>
      <c r="E61" s="54"/>
      <c r="F61" s="54"/>
      <c r="G61" s="54"/>
      <c r="H61" s="47">
        <v>150</v>
      </c>
      <c r="I61" s="47"/>
      <c r="J61" s="47"/>
      <c r="K61" s="47"/>
      <c r="L61" s="47"/>
      <c r="M61" s="46"/>
      <c r="N61" s="47">
        <v>70</v>
      </c>
      <c r="O61" s="47"/>
      <c r="P61" s="47"/>
      <c r="Q61" s="47"/>
      <c r="R61" s="47"/>
      <c r="S61" s="47"/>
      <c r="T61" s="47"/>
      <c r="U61" s="47"/>
      <c r="V61" s="47"/>
      <c r="W61" s="46"/>
      <c r="X61" s="47">
        <v>75</v>
      </c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6"/>
      <c r="AJ61" s="40"/>
      <c r="AK61" s="42"/>
      <c r="AL61" s="42"/>
      <c r="AM61" s="44"/>
    </row>
    <row r="62" spans="1:39" ht="3.75" customHeight="1" x14ac:dyDescent="0.2">
      <c r="H62" s="48"/>
      <c r="I62" s="48"/>
      <c r="J62" s="48"/>
      <c r="K62" s="48"/>
      <c r="L62" s="48"/>
      <c r="N62" s="48"/>
      <c r="O62" s="48"/>
      <c r="P62" s="48"/>
      <c r="Q62" s="48"/>
      <c r="R62" s="48"/>
      <c r="S62" s="48"/>
      <c r="T62" s="48"/>
      <c r="U62" s="48"/>
      <c r="V62" s="48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</row>
    <row r="63" spans="1:39" ht="12.75" customHeight="1" x14ac:dyDescent="0.2">
      <c r="A63" s="7" t="s">
        <v>80</v>
      </c>
    </row>
    <row r="64" spans="1:39" ht="3.75" customHeight="1" thickBot="1" x14ac:dyDescent="0.25">
      <c r="G64" s="46" t="s">
        <v>64</v>
      </c>
      <c r="H64" s="46" t="s">
        <v>167</v>
      </c>
      <c r="I64" s="46"/>
      <c r="J64" s="46"/>
      <c r="K64" s="46"/>
      <c r="L64" s="46"/>
      <c r="M64" s="46">
        <f>J13+J16+J18</f>
        <v>0</v>
      </c>
      <c r="N64" s="46"/>
      <c r="O64" s="46" t="s">
        <v>63</v>
      </c>
      <c r="P64" s="3"/>
      <c r="Q64" s="57" t="s">
        <v>171</v>
      </c>
      <c r="R64" s="57">
        <f>J14</f>
        <v>0</v>
      </c>
      <c r="S64" s="54" t="s">
        <v>47</v>
      </c>
      <c r="T64" s="3"/>
      <c r="U64" s="46" t="s">
        <v>168</v>
      </c>
      <c r="V64" s="46"/>
      <c r="W64" s="46"/>
      <c r="X64" s="46">
        <f>J15+J17</f>
        <v>0</v>
      </c>
      <c r="Y64" s="46"/>
      <c r="Z64" s="54" t="s">
        <v>63</v>
      </c>
      <c r="AA64" s="46" t="s">
        <v>63</v>
      </c>
      <c r="AC64" s="46" t="s">
        <v>169</v>
      </c>
      <c r="AD64" s="46"/>
      <c r="AE64" s="121">
        <f>L8-L12</f>
        <v>0</v>
      </c>
      <c r="AF64" s="46" t="s">
        <v>63</v>
      </c>
    </row>
    <row r="65" spans="1:39" ht="7.35" customHeight="1" x14ac:dyDescent="0.2">
      <c r="B65" s="54" t="s">
        <v>127</v>
      </c>
      <c r="C65" s="54"/>
      <c r="D65" s="54"/>
      <c r="E65" s="54"/>
      <c r="F65" s="54"/>
      <c r="G65" s="46"/>
      <c r="H65" s="51"/>
      <c r="I65" s="51"/>
      <c r="J65" s="51"/>
      <c r="K65" s="51"/>
      <c r="L65" s="51"/>
      <c r="M65" s="51"/>
      <c r="N65" s="51"/>
      <c r="O65" s="46"/>
      <c r="P65" s="46" t="s">
        <v>57</v>
      </c>
      <c r="Q65" s="57"/>
      <c r="R65" s="57"/>
      <c r="S65" s="54"/>
      <c r="T65" s="46" t="s">
        <v>57</v>
      </c>
      <c r="U65" s="51"/>
      <c r="V65" s="51"/>
      <c r="W65" s="51"/>
      <c r="X65" s="51"/>
      <c r="Y65" s="51"/>
      <c r="Z65" s="54"/>
      <c r="AA65" s="46"/>
      <c r="AB65" s="46" t="s">
        <v>57</v>
      </c>
      <c r="AC65" s="51"/>
      <c r="AD65" s="51"/>
      <c r="AE65" s="53"/>
      <c r="AF65" s="51"/>
      <c r="AG65" s="46" t="s">
        <v>68</v>
      </c>
      <c r="AH65" s="39" t="s">
        <v>79</v>
      </c>
      <c r="AI65" s="41">
        <f>(ROUNDUP((M64/3+R64/4+X64/4),0)+ROUNDUP((AE64/30),0))</f>
        <v>0</v>
      </c>
      <c r="AJ65" s="41"/>
      <c r="AK65" s="43" t="s">
        <v>59</v>
      </c>
    </row>
    <row r="66" spans="1:39" ht="7.35" customHeight="1" thickBot="1" x14ac:dyDescent="0.25">
      <c r="B66" s="54"/>
      <c r="C66" s="54"/>
      <c r="D66" s="54"/>
      <c r="E66" s="54"/>
      <c r="F66" s="54"/>
      <c r="G66" s="46"/>
      <c r="H66" s="47">
        <v>3</v>
      </c>
      <c r="I66" s="47"/>
      <c r="J66" s="47"/>
      <c r="K66" s="47"/>
      <c r="L66" s="47"/>
      <c r="M66" s="47"/>
      <c r="N66" s="47"/>
      <c r="O66" s="47"/>
      <c r="P66" s="46"/>
      <c r="Q66" s="148">
        <v>4</v>
      </c>
      <c r="R66" s="148"/>
      <c r="S66" s="148"/>
      <c r="T66" s="46"/>
      <c r="U66" s="47">
        <v>4</v>
      </c>
      <c r="V66" s="45"/>
      <c r="W66" s="45"/>
      <c r="X66" s="45"/>
      <c r="Y66" s="45"/>
      <c r="Z66" s="45"/>
      <c r="AA66" s="46"/>
      <c r="AB66" s="46"/>
      <c r="AC66" s="48">
        <v>30</v>
      </c>
      <c r="AD66" s="48"/>
      <c r="AE66" s="47"/>
      <c r="AF66" s="47"/>
      <c r="AG66" s="46"/>
      <c r="AH66" s="40"/>
      <c r="AI66" s="42"/>
      <c r="AJ66" s="42"/>
      <c r="AK66" s="44"/>
    </row>
    <row r="67" spans="1:39" ht="7.35" customHeight="1" x14ac:dyDescent="0.2">
      <c r="G67" s="46"/>
      <c r="H67" s="48"/>
      <c r="I67" s="48"/>
      <c r="J67" s="48"/>
      <c r="K67" s="48"/>
      <c r="L67" s="48"/>
      <c r="M67" s="48"/>
      <c r="N67" s="48"/>
      <c r="O67" s="48"/>
      <c r="P67" s="4"/>
      <c r="Q67" s="149"/>
      <c r="R67" s="149"/>
      <c r="S67" s="149"/>
      <c r="T67" s="3" t="s">
        <v>81</v>
      </c>
      <c r="U67" s="46"/>
      <c r="V67" s="46"/>
      <c r="W67" s="46"/>
      <c r="X67" s="46"/>
      <c r="Y67" s="46"/>
      <c r="Z67" s="46"/>
      <c r="AA67" s="46"/>
      <c r="AC67" s="48"/>
      <c r="AD67" s="48"/>
      <c r="AE67" s="48"/>
      <c r="AF67" s="48"/>
    </row>
    <row r="68" spans="1:39" ht="3.75" customHeight="1" x14ac:dyDescent="0.2">
      <c r="G68" s="4"/>
      <c r="H68" s="6"/>
      <c r="I68" s="6"/>
      <c r="J68" s="6"/>
      <c r="K68" s="6"/>
      <c r="L68" s="6"/>
      <c r="M68" s="6"/>
      <c r="N68" s="6"/>
      <c r="O68" s="6"/>
      <c r="P68" s="4"/>
      <c r="Q68" s="8"/>
      <c r="R68" s="8"/>
      <c r="S68" s="8"/>
      <c r="T68" s="3"/>
      <c r="U68" s="4"/>
      <c r="V68" s="4"/>
      <c r="W68" s="4"/>
      <c r="X68" s="4"/>
      <c r="Y68" s="4"/>
      <c r="Z68" s="4"/>
      <c r="AA68" s="4"/>
      <c r="AC68" s="6"/>
      <c r="AD68" s="6"/>
      <c r="AE68" s="6"/>
      <c r="AF68" s="6"/>
    </row>
    <row r="69" spans="1:39" ht="12.75" customHeight="1" x14ac:dyDescent="0.2">
      <c r="B69" s="4" t="s">
        <v>83</v>
      </c>
      <c r="C69" s="3" t="s">
        <v>137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ht="12.75" customHeight="1" x14ac:dyDescent="0.2">
      <c r="B70" s="4" t="s">
        <v>84</v>
      </c>
      <c r="C70" s="3" t="s">
        <v>142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 ht="12.75" customHeight="1" x14ac:dyDescent="0.2">
      <c r="B71" s="4"/>
      <c r="C71" s="3" t="s">
        <v>143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 ht="3.75" customHeight="1" x14ac:dyDescent="0.2">
      <c r="B72" s="4"/>
    </row>
    <row r="73" spans="1:39" ht="12.75" customHeight="1" x14ac:dyDescent="0.2">
      <c r="B73" s="4" t="s">
        <v>84</v>
      </c>
    </row>
    <row r="74" spans="1:39" ht="3.75" customHeight="1" x14ac:dyDescent="0.2"/>
    <row r="75" spans="1:39" ht="12.75" customHeight="1" thickBot="1" x14ac:dyDescent="0.25">
      <c r="A75" s="7" t="s">
        <v>82</v>
      </c>
    </row>
    <row r="76" spans="1:39" ht="13.95" customHeight="1" thickBot="1" x14ac:dyDescent="0.25">
      <c r="B76" s="59" t="s">
        <v>128</v>
      </c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60"/>
      <c r="P76" s="29" t="s">
        <v>85</v>
      </c>
      <c r="Q76" s="147" t="str">
        <f>IF(AE2&gt;=100,1,"－")</f>
        <v>－</v>
      </c>
      <c r="R76" s="147"/>
      <c r="S76" s="147"/>
      <c r="T76" s="9" t="s">
        <v>59</v>
      </c>
      <c r="W76" s="59" t="s">
        <v>86</v>
      </c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60"/>
      <c r="AI76" s="29" t="s">
        <v>85</v>
      </c>
      <c r="AJ76" s="10">
        <f>IF(AE2&lt;100,0,"－")</f>
        <v>0</v>
      </c>
      <c r="AK76" s="9" t="s">
        <v>59</v>
      </c>
    </row>
    <row r="77" spans="1:39" ht="6.75" customHeight="1" thickBot="1" x14ac:dyDescent="0.25">
      <c r="H77" s="46" t="s">
        <v>162</v>
      </c>
      <c r="I77" s="46">
        <f>J14</f>
        <v>0</v>
      </c>
      <c r="J77" s="46"/>
      <c r="K77" s="46" t="s">
        <v>67</v>
      </c>
    </row>
    <row r="78" spans="1:39" ht="7.35" customHeight="1" x14ac:dyDescent="0.2">
      <c r="A78" s="49" t="s">
        <v>157</v>
      </c>
      <c r="B78" s="49"/>
      <c r="C78" s="49"/>
      <c r="D78" s="49"/>
      <c r="E78" s="49"/>
      <c r="F78" s="49"/>
      <c r="G78" s="49"/>
      <c r="H78" s="51"/>
      <c r="I78" s="51"/>
      <c r="J78" s="51"/>
      <c r="K78" s="46"/>
      <c r="L78" s="50" t="s">
        <v>68</v>
      </c>
      <c r="N78" s="39" t="s">
        <v>87</v>
      </c>
      <c r="O78" s="41">
        <f>ROUNDUP(I77/H79,0)</f>
        <v>0</v>
      </c>
      <c r="P78" s="41"/>
      <c r="Q78" s="43" t="s">
        <v>59</v>
      </c>
      <c r="R78" s="4"/>
      <c r="S78" s="4"/>
    </row>
    <row r="79" spans="1:39" ht="7.35" customHeight="1" thickBot="1" x14ac:dyDescent="0.25">
      <c r="A79" s="49"/>
      <c r="B79" s="49"/>
      <c r="C79" s="49"/>
      <c r="D79" s="49"/>
      <c r="E79" s="49"/>
      <c r="F79" s="49"/>
      <c r="G79" s="49"/>
      <c r="H79" s="47">
        <v>4</v>
      </c>
      <c r="I79" s="47"/>
      <c r="J79" s="47"/>
      <c r="K79" s="45" t="s">
        <v>88</v>
      </c>
      <c r="L79" s="50"/>
      <c r="N79" s="40"/>
      <c r="O79" s="42"/>
      <c r="P79" s="42"/>
      <c r="Q79" s="44"/>
      <c r="R79" s="4"/>
      <c r="S79" s="4"/>
    </row>
    <row r="80" spans="1:39" ht="7.35" customHeight="1" x14ac:dyDescent="0.2">
      <c r="H80" s="48"/>
      <c r="I80" s="48"/>
      <c r="J80" s="48"/>
      <c r="K80" s="46"/>
    </row>
    <row r="81" spans="1:39" ht="3.75" customHeight="1" x14ac:dyDescent="0.2"/>
    <row r="82" spans="1:39" x14ac:dyDescent="0.2">
      <c r="A82" s="35" t="s">
        <v>89</v>
      </c>
      <c r="B82" s="35"/>
      <c r="C82" s="35"/>
      <c r="D82" s="35"/>
      <c r="E82" s="35"/>
    </row>
    <row r="83" spans="1:39" ht="12.75" customHeight="1" x14ac:dyDescent="0.2">
      <c r="A83" s="36"/>
      <c r="B83" s="37"/>
      <c r="C83" s="37"/>
      <c r="D83" s="38"/>
      <c r="E83" s="32" t="s">
        <v>93</v>
      </c>
      <c r="F83" s="33"/>
      <c r="G83" s="33"/>
      <c r="H83" s="34"/>
      <c r="I83" s="32" t="s">
        <v>106</v>
      </c>
      <c r="J83" s="33"/>
      <c r="K83" s="33"/>
      <c r="L83" s="34"/>
      <c r="M83" s="32" t="s">
        <v>107</v>
      </c>
      <c r="N83" s="33"/>
      <c r="O83" s="33"/>
      <c r="P83" s="33"/>
      <c r="Q83" s="33"/>
      <c r="R83" s="33"/>
      <c r="S83" s="33"/>
      <c r="T83" s="34"/>
      <c r="U83" s="32" t="s">
        <v>120</v>
      </c>
      <c r="V83" s="33"/>
      <c r="W83" s="33"/>
      <c r="X83" s="33"/>
      <c r="Y83" s="33"/>
      <c r="Z83" s="34"/>
    </row>
    <row r="84" spans="1:39" ht="12.75" customHeight="1" x14ac:dyDescent="0.2">
      <c r="A84" s="104" t="s">
        <v>31</v>
      </c>
      <c r="B84" s="105"/>
      <c r="C84" s="105"/>
      <c r="D84" s="106"/>
      <c r="E84" s="11" t="s">
        <v>94</v>
      </c>
      <c r="F84" s="122">
        <f>R14</f>
        <v>0</v>
      </c>
      <c r="G84" s="82"/>
      <c r="H84" s="88"/>
      <c r="I84" s="12" t="s">
        <v>100</v>
      </c>
      <c r="J84" s="122">
        <f>MAX(M25,AK25,M31,AK31,)</f>
        <v>0</v>
      </c>
      <c r="K84" s="82"/>
      <c r="L84" s="88"/>
      <c r="M84" s="13" t="s">
        <v>113</v>
      </c>
      <c r="N84" s="30"/>
      <c r="O84" s="30"/>
      <c r="P84" s="122">
        <f>F84-J84</f>
        <v>0</v>
      </c>
      <c r="Q84" s="82"/>
      <c r="R84" s="82"/>
      <c r="S84" s="82"/>
      <c r="T84" s="88"/>
      <c r="U84" s="125" t="s">
        <v>114</v>
      </c>
      <c r="V84" s="126"/>
      <c r="W84" s="126"/>
      <c r="X84" s="123" t="e">
        <f>F84/J84*100</f>
        <v>#DIV/0!</v>
      </c>
      <c r="Y84" s="123"/>
      <c r="Z84" s="124"/>
      <c r="AA84" s="14" t="s">
        <v>84</v>
      </c>
      <c r="AB84" s="2" t="s">
        <v>144</v>
      </c>
    </row>
    <row r="85" spans="1:39" ht="12.75" customHeight="1" x14ac:dyDescent="0.2">
      <c r="A85" s="104" t="s">
        <v>90</v>
      </c>
      <c r="B85" s="105"/>
      <c r="C85" s="105"/>
      <c r="D85" s="106"/>
      <c r="E85" s="15" t="s">
        <v>95</v>
      </c>
      <c r="F85" s="122">
        <f>V14</f>
        <v>0</v>
      </c>
      <c r="G85" s="82"/>
      <c r="H85" s="88"/>
      <c r="I85" s="12" t="s">
        <v>101</v>
      </c>
      <c r="J85" s="122">
        <f>AB48</f>
        <v>0</v>
      </c>
      <c r="K85" s="82"/>
      <c r="L85" s="88"/>
      <c r="M85" s="13" t="s">
        <v>108</v>
      </c>
      <c r="N85" s="13"/>
      <c r="O85" s="30"/>
      <c r="P85" s="122">
        <f t="shared" ref="P85:P87" si="1">F85-J85</f>
        <v>0</v>
      </c>
      <c r="Q85" s="82"/>
      <c r="R85" s="82"/>
      <c r="S85" s="82"/>
      <c r="T85" s="88"/>
      <c r="U85" s="125" t="s">
        <v>115</v>
      </c>
      <c r="V85" s="126"/>
      <c r="W85" s="126"/>
      <c r="X85" s="123" t="e">
        <f>F85/J85*100</f>
        <v>#DIV/0!</v>
      </c>
      <c r="Y85" s="123"/>
      <c r="Z85" s="124"/>
      <c r="AB85" s="2" t="s">
        <v>145</v>
      </c>
    </row>
    <row r="86" spans="1:39" ht="12.75" customHeight="1" x14ac:dyDescent="0.2">
      <c r="A86" s="104" t="s">
        <v>33</v>
      </c>
      <c r="B86" s="105"/>
      <c r="C86" s="105"/>
      <c r="D86" s="106"/>
      <c r="E86" s="15" t="s">
        <v>96</v>
      </c>
      <c r="F86" s="122">
        <f>X14</f>
        <v>0</v>
      </c>
      <c r="G86" s="82"/>
      <c r="H86" s="88"/>
      <c r="I86" s="12" t="s">
        <v>102</v>
      </c>
      <c r="J86" s="122">
        <f>MAX(AI54,AK60)</f>
        <v>0</v>
      </c>
      <c r="K86" s="122"/>
      <c r="L86" s="127"/>
      <c r="M86" s="13" t="s">
        <v>109</v>
      </c>
      <c r="N86" s="30"/>
      <c r="O86" s="30"/>
      <c r="P86" s="122">
        <f t="shared" si="1"/>
        <v>0</v>
      </c>
      <c r="Q86" s="82"/>
      <c r="R86" s="82"/>
      <c r="S86" s="82"/>
      <c r="T86" s="88"/>
      <c r="U86" s="125" t="s">
        <v>116</v>
      </c>
      <c r="V86" s="126"/>
      <c r="W86" s="126"/>
      <c r="X86" s="123" t="e">
        <f t="shared" ref="X86:X89" si="2">F86/J86*100</f>
        <v>#DIV/0!</v>
      </c>
      <c r="Y86" s="123"/>
      <c r="Z86" s="124"/>
      <c r="AA86" s="14" t="s">
        <v>84</v>
      </c>
      <c r="AB86" s="2" t="s">
        <v>146</v>
      </c>
    </row>
    <row r="87" spans="1:39" ht="12.75" customHeight="1" x14ac:dyDescent="0.2">
      <c r="A87" s="104" t="s">
        <v>91</v>
      </c>
      <c r="B87" s="105"/>
      <c r="C87" s="105"/>
      <c r="D87" s="106"/>
      <c r="E87" s="15" t="s">
        <v>97</v>
      </c>
      <c r="F87" s="122">
        <f>AI14</f>
        <v>0</v>
      </c>
      <c r="G87" s="82"/>
      <c r="H87" s="88"/>
      <c r="I87" s="12" t="s">
        <v>103</v>
      </c>
      <c r="J87" s="122">
        <f>AI65</f>
        <v>0</v>
      </c>
      <c r="K87" s="122"/>
      <c r="L87" s="127"/>
      <c r="M87" s="13" t="s">
        <v>110</v>
      </c>
      <c r="N87" s="30"/>
      <c r="O87" s="30"/>
      <c r="P87" s="122">
        <f t="shared" si="1"/>
        <v>0</v>
      </c>
      <c r="Q87" s="82"/>
      <c r="R87" s="82"/>
      <c r="S87" s="82"/>
      <c r="T87" s="88"/>
      <c r="U87" s="125" t="s">
        <v>117</v>
      </c>
      <c r="V87" s="126"/>
      <c r="W87" s="126"/>
      <c r="X87" s="123" t="e">
        <f>F87/J87*100</f>
        <v>#DIV/0!</v>
      </c>
      <c r="Y87" s="123"/>
      <c r="Z87" s="124"/>
      <c r="AB87" s="2" t="s">
        <v>147</v>
      </c>
    </row>
    <row r="88" spans="1:39" ht="12.75" customHeight="1" x14ac:dyDescent="0.2">
      <c r="A88" s="104" t="s">
        <v>43</v>
      </c>
      <c r="B88" s="105"/>
      <c r="C88" s="105"/>
      <c r="D88" s="106"/>
      <c r="E88" s="15" t="s">
        <v>98</v>
      </c>
      <c r="F88" s="122">
        <f>AK14</f>
        <v>0</v>
      </c>
      <c r="G88" s="122"/>
      <c r="H88" s="127"/>
      <c r="I88" s="12" t="s">
        <v>104</v>
      </c>
      <c r="J88" s="122">
        <f>MAX(Q76,AJ76)</f>
        <v>0</v>
      </c>
      <c r="K88" s="122"/>
      <c r="L88" s="127"/>
      <c r="M88" s="13" t="s">
        <v>111</v>
      </c>
      <c r="N88" s="30"/>
      <c r="O88" s="30"/>
      <c r="P88" s="122">
        <f>F88-J88</f>
        <v>0</v>
      </c>
      <c r="Q88" s="82"/>
      <c r="R88" s="82"/>
      <c r="S88" s="82"/>
      <c r="T88" s="88"/>
      <c r="U88" s="125" t="s">
        <v>118</v>
      </c>
      <c r="V88" s="126"/>
      <c r="W88" s="126"/>
      <c r="X88" s="123" t="e">
        <f t="shared" si="2"/>
        <v>#DIV/0!</v>
      </c>
      <c r="Y88" s="123"/>
      <c r="Z88" s="124"/>
      <c r="AA88" s="14" t="s">
        <v>84</v>
      </c>
      <c r="AB88" s="2" t="s">
        <v>148</v>
      </c>
    </row>
    <row r="89" spans="1:39" ht="12.75" customHeight="1" x14ac:dyDescent="0.2">
      <c r="A89" s="104" t="s">
        <v>92</v>
      </c>
      <c r="B89" s="105"/>
      <c r="C89" s="105"/>
      <c r="D89" s="106"/>
      <c r="E89" s="15" t="s">
        <v>99</v>
      </c>
      <c r="F89" s="122">
        <f>AM14</f>
        <v>0</v>
      </c>
      <c r="G89" s="122"/>
      <c r="H89" s="127"/>
      <c r="I89" s="12" t="s">
        <v>105</v>
      </c>
      <c r="J89" s="122">
        <f>O78</f>
        <v>0</v>
      </c>
      <c r="K89" s="122"/>
      <c r="L89" s="127"/>
      <c r="M89" s="13" t="s">
        <v>112</v>
      </c>
      <c r="N89" s="30"/>
      <c r="O89" s="30"/>
      <c r="P89" s="122">
        <f>F89-J89</f>
        <v>0</v>
      </c>
      <c r="Q89" s="82"/>
      <c r="R89" s="82"/>
      <c r="S89" s="82"/>
      <c r="T89" s="88"/>
      <c r="U89" s="125" t="s">
        <v>119</v>
      </c>
      <c r="V89" s="126"/>
      <c r="W89" s="126"/>
      <c r="X89" s="123" t="e">
        <f t="shared" si="2"/>
        <v>#DIV/0!</v>
      </c>
      <c r="Y89" s="123"/>
      <c r="Z89" s="124"/>
      <c r="AB89" s="2" t="s">
        <v>149</v>
      </c>
    </row>
    <row r="90" spans="1:39" ht="3.75" customHeight="1" x14ac:dyDescent="0.2">
      <c r="E90" s="4"/>
      <c r="I90" s="3"/>
      <c r="U90" s="16"/>
    </row>
    <row r="91" spans="1:39" ht="12.75" customHeight="1" x14ac:dyDescent="0.2">
      <c r="A91" s="3" t="s">
        <v>150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 ht="12.75" customHeight="1" x14ac:dyDescent="0.2">
      <c r="A92" s="3" t="s">
        <v>151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4" spans="1:39" x14ac:dyDescent="0.2">
      <c r="AA94" s="4"/>
    </row>
  </sheetData>
  <mergeCells count="332">
    <mergeCell ref="A1:V1"/>
    <mergeCell ref="A2:V2"/>
    <mergeCell ref="A20:E20"/>
    <mergeCell ref="A18:H18"/>
    <mergeCell ref="A9:A17"/>
    <mergeCell ref="C22:I22"/>
    <mergeCell ref="J21:J22"/>
    <mergeCell ref="C25:K26"/>
    <mergeCell ref="AI20:AJ20"/>
    <mergeCell ref="AD38:AE38"/>
    <mergeCell ref="AC4:AD5"/>
    <mergeCell ref="AA4:AB5"/>
    <mergeCell ref="Y4:Z5"/>
    <mergeCell ref="AC1:AD1"/>
    <mergeCell ref="AA1:AB1"/>
    <mergeCell ref="Y1:Z1"/>
    <mergeCell ref="Y2:Z3"/>
    <mergeCell ref="AA2:AB3"/>
    <mergeCell ref="AC2:AD3"/>
    <mergeCell ref="AE2:AG3"/>
    <mergeCell ref="AE1:AG1"/>
    <mergeCell ref="AE4:AG5"/>
    <mergeCell ref="Q76:S76"/>
    <mergeCell ref="X64:Y65"/>
    <mergeCell ref="AC64:AD65"/>
    <mergeCell ref="AE64:AE65"/>
    <mergeCell ref="R64:R65"/>
    <mergeCell ref="Q66:S67"/>
    <mergeCell ref="S64:S65"/>
    <mergeCell ref="R59:U60"/>
    <mergeCell ref="C36:H36"/>
    <mergeCell ref="V43:V44"/>
    <mergeCell ref="O45:V46"/>
    <mergeCell ref="W43:W46"/>
    <mergeCell ref="B76:O76"/>
    <mergeCell ref="AE35:AE36"/>
    <mergeCell ref="O43:O44"/>
    <mergeCell ref="Z43:Z44"/>
    <mergeCell ref="AA43:AB44"/>
    <mergeCell ref="M47:N48"/>
    <mergeCell ref="V47:V48"/>
    <mergeCell ref="W47:X48"/>
    <mergeCell ref="A38:F38"/>
    <mergeCell ref="T43:T44"/>
    <mergeCell ref="U43:U44"/>
    <mergeCell ref="Z48:Z49"/>
    <mergeCell ref="AF24:AF25"/>
    <mergeCell ref="AA26:AF27"/>
    <mergeCell ref="Q21:Q22"/>
    <mergeCell ref="AE10:AG11"/>
    <mergeCell ref="AA10:AB11"/>
    <mergeCell ref="AC10:AD11"/>
    <mergeCell ref="B15:H15"/>
    <mergeCell ref="B16:H16"/>
    <mergeCell ref="B17:H17"/>
    <mergeCell ref="N10:N13"/>
    <mergeCell ref="U12:V13"/>
    <mergeCell ref="Q10:T11"/>
    <mergeCell ref="U10:V11"/>
    <mergeCell ref="O12:P12"/>
    <mergeCell ref="K18:L18"/>
    <mergeCell ref="R14:T14"/>
    <mergeCell ref="A4:C4"/>
    <mergeCell ref="D4:M4"/>
    <mergeCell ref="B11:H11"/>
    <mergeCell ref="B29:T29"/>
    <mergeCell ref="G21:H21"/>
    <mergeCell ref="N21:O21"/>
    <mergeCell ref="AB21:AC21"/>
    <mergeCell ref="AF21:AG22"/>
    <mergeCell ref="AB30:AC31"/>
    <mergeCell ref="M25:M26"/>
    <mergeCell ref="N25:N26"/>
    <mergeCell ref="P25:Z26"/>
    <mergeCell ref="B14:H14"/>
    <mergeCell ref="K14:L14"/>
    <mergeCell ref="B13:H13"/>
    <mergeCell ref="B12:H12"/>
    <mergeCell ref="I12:J12"/>
    <mergeCell ref="K13:L13"/>
    <mergeCell ref="Y9:Z9"/>
    <mergeCell ref="I11:J11"/>
    <mergeCell ref="O11:P11"/>
    <mergeCell ref="K15:L15"/>
    <mergeCell ref="K16:L16"/>
    <mergeCell ref="K17:L17"/>
    <mergeCell ref="P88:T88"/>
    <mergeCell ref="X88:Z88"/>
    <mergeCell ref="A85:D85"/>
    <mergeCell ref="F85:H85"/>
    <mergeCell ref="AD30:AD31"/>
    <mergeCell ref="AE30:AE31"/>
    <mergeCell ref="AA32:AF33"/>
    <mergeCell ref="L31:L32"/>
    <mergeCell ref="C31:K32"/>
    <mergeCell ref="P31:Z32"/>
    <mergeCell ref="B35:B36"/>
    <mergeCell ref="I35:I36"/>
    <mergeCell ref="J36:M36"/>
    <mergeCell ref="N35:N36"/>
    <mergeCell ref="C41:L41"/>
    <mergeCell ref="V53:AC54"/>
    <mergeCell ref="AD53:AE54"/>
    <mergeCell ref="H59:I60"/>
    <mergeCell ref="J59:K60"/>
    <mergeCell ref="N59:Q60"/>
    <mergeCell ref="X59:AD60"/>
    <mergeCell ref="AE59:AG60"/>
    <mergeCell ref="P43:S44"/>
    <mergeCell ref="O47:S48"/>
    <mergeCell ref="AI35:AI36"/>
    <mergeCell ref="AJ35:AJ36"/>
    <mergeCell ref="AD35:AD36"/>
    <mergeCell ref="A89:D89"/>
    <mergeCell ref="F89:H89"/>
    <mergeCell ref="J89:L89"/>
    <mergeCell ref="P89:T89"/>
    <mergeCell ref="X89:Z89"/>
    <mergeCell ref="U88:W88"/>
    <mergeCell ref="U89:W89"/>
    <mergeCell ref="C60:G61"/>
    <mergeCell ref="B65:F66"/>
    <mergeCell ref="G64:G67"/>
    <mergeCell ref="A87:D87"/>
    <mergeCell ref="F87:H87"/>
    <mergeCell ref="J87:L87"/>
    <mergeCell ref="P87:T87"/>
    <mergeCell ref="X87:Z87"/>
    <mergeCell ref="U86:W86"/>
    <mergeCell ref="U87:W87"/>
    <mergeCell ref="A88:D88"/>
    <mergeCell ref="F88:H88"/>
    <mergeCell ref="J88:L88"/>
    <mergeCell ref="J85:L85"/>
    <mergeCell ref="AK54:AK55"/>
    <mergeCell ref="K53:K54"/>
    <mergeCell ref="H55:K56"/>
    <mergeCell ref="L54:L55"/>
    <mergeCell ref="T53:T54"/>
    <mergeCell ref="M55:T56"/>
    <mergeCell ref="C54:G55"/>
    <mergeCell ref="U54:U55"/>
    <mergeCell ref="AF53:AF54"/>
    <mergeCell ref="V55:AF56"/>
    <mergeCell ref="AG54:AG55"/>
    <mergeCell ref="AH54:AH55"/>
    <mergeCell ref="AI54:AJ55"/>
    <mergeCell ref="P53:S54"/>
    <mergeCell ref="P85:T85"/>
    <mergeCell ref="X85:Z85"/>
    <mergeCell ref="F84:H84"/>
    <mergeCell ref="U84:W84"/>
    <mergeCell ref="U85:W85"/>
    <mergeCell ref="A86:D86"/>
    <mergeCell ref="F86:H86"/>
    <mergeCell ref="J86:L86"/>
    <mergeCell ref="P86:T86"/>
    <mergeCell ref="X86:Z86"/>
    <mergeCell ref="A84:D84"/>
    <mergeCell ref="J84:L84"/>
    <mergeCell ref="P84:T84"/>
    <mergeCell ref="X84:Z84"/>
    <mergeCell ref="AM60:AM61"/>
    <mergeCell ref="X61:AH62"/>
    <mergeCell ref="AH59:AH60"/>
    <mergeCell ref="L59:L60"/>
    <mergeCell ref="H61:L62"/>
    <mergeCell ref="V59:V60"/>
    <mergeCell ref="N61:V62"/>
    <mergeCell ref="AF64:AF65"/>
    <mergeCell ref="AG65:AG66"/>
    <mergeCell ref="AH65:AH66"/>
    <mergeCell ref="AI65:AJ66"/>
    <mergeCell ref="AK65:AK66"/>
    <mergeCell ref="O64:O65"/>
    <mergeCell ref="H66:O67"/>
    <mergeCell ref="P65:P66"/>
    <mergeCell ref="AC66:AF67"/>
    <mergeCell ref="AI60:AI61"/>
    <mergeCell ref="AJ60:AJ61"/>
    <mergeCell ref="AK60:AL61"/>
    <mergeCell ref="H64:L65"/>
    <mergeCell ref="M64:N65"/>
    <mergeCell ref="U64:W65"/>
    <mergeCell ref="M41:N41"/>
    <mergeCell ref="AH44:AH45"/>
    <mergeCell ref="T47:T48"/>
    <mergeCell ref="X36:AA36"/>
    <mergeCell ref="C44:N45"/>
    <mergeCell ref="C35:F35"/>
    <mergeCell ref="J35:K35"/>
    <mergeCell ref="O35:T35"/>
    <mergeCell ref="X35:Y35"/>
    <mergeCell ref="U48:U49"/>
    <mergeCell ref="Y47:Y48"/>
    <mergeCell ref="V49:Y50"/>
    <mergeCell ref="AH35:AH36"/>
    <mergeCell ref="AB35:AB36"/>
    <mergeCell ref="AA48:AA49"/>
    <mergeCell ref="AF44:AG45"/>
    <mergeCell ref="X43:X46"/>
    <mergeCell ref="Y43:Y46"/>
    <mergeCell ref="AC43:AC44"/>
    <mergeCell ref="Z45:AC46"/>
    <mergeCell ref="AD44:AD45"/>
    <mergeCell ref="AE44:AE45"/>
    <mergeCell ref="AC35:AC36"/>
    <mergeCell ref="B39:S39"/>
    <mergeCell ref="AH21:AI22"/>
    <mergeCell ref="AA24:AA25"/>
    <mergeCell ref="AB24:AC25"/>
    <mergeCell ref="AA30:AA31"/>
    <mergeCell ref="U7:V8"/>
    <mergeCell ref="W7:X8"/>
    <mergeCell ref="Q7:T8"/>
    <mergeCell ref="N9:P9"/>
    <mergeCell ref="AE8:AG8"/>
    <mergeCell ref="AE9:AG9"/>
    <mergeCell ref="AH8:AI8"/>
    <mergeCell ref="N17:AM17"/>
    <mergeCell ref="O18:AM18"/>
    <mergeCell ref="N14:P14"/>
    <mergeCell ref="Q9:T9"/>
    <mergeCell ref="AC12:AD13"/>
    <mergeCell ref="W9:X9"/>
    <mergeCell ref="Q12:T13"/>
    <mergeCell ref="AJ7:AK8"/>
    <mergeCell ref="AL7:AM8"/>
    <mergeCell ref="Y7:AI7"/>
    <mergeCell ref="Y8:Z8"/>
    <mergeCell ref="AC8:AD8"/>
    <mergeCell ref="AA8:AB8"/>
    <mergeCell ref="AL9:AM9"/>
    <mergeCell ref="AH9:AI9"/>
    <mergeCell ref="AJ9:AK9"/>
    <mergeCell ref="AC9:AD9"/>
    <mergeCell ref="A6:F6"/>
    <mergeCell ref="I9:I10"/>
    <mergeCell ref="J9:J10"/>
    <mergeCell ref="K9:K10"/>
    <mergeCell ref="L9:L10"/>
    <mergeCell ref="K7:L7"/>
    <mergeCell ref="B10:H10"/>
    <mergeCell ref="N7:P8"/>
    <mergeCell ref="O10:P10"/>
    <mergeCell ref="A7:H7"/>
    <mergeCell ref="A8:H8"/>
    <mergeCell ref="B9:H9"/>
    <mergeCell ref="I7:J7"/>
    <mergeCell ref="U9:V9"/>
    <mergeCell ref="AA9:AB9"/>
    <mergeCell ref="AL10:AM11"/>
    <mergeCell ref="AL12:AM13"/>
    <mergeCell ref="O13:P13"/>
    <mergeCell ref="W10:X11"/>
    <mergeCell ref="AE12:AG13"/>
    <mergeCell ref="AH12:AI13"/>
    <mergeCell ref="AJ12:AK13"/>
    <mergeCell ref="Y14:Z14"/>
    <mergeCell ref="AA14:AB14"/>
    <mergeCell ref="AC14:AD14"/>
    <mergeCell ref="AE14:AG14"/>
    <mergeCell ref="AH10:AI11"/>
    <mergeCell ref="AJ10:AK11"/>
    <mergeCell ref="Y10:Z11"/>
    <mergeCell ref="Y12:Z13"/>
    <mergeCell ref="W12:X13"/>
    <mergeCell ref="AA12:AB13"/>
    <mergeCell ref="AJ21:AJ22"/>
    <mergeCell ref="T22:Y22"/>
    <mergeCell ref="Z21:Z22"/>
    <mergeCell ref="AA22:AD22"/>
    <mergeCell ref="AE21:AE22"/>
    <mergeCell ref="K22:P22"/>
    <mergeCell ref="M31:M32"/>
    <mergeCell ref="N31:N32"/>
    <mergeCell ref="W76:AH76"/>
    <mergeCell ref="B52:AM52"/>
    <mergeCell ref="AK35:AL36"/>
    <mergeCell ref="AM25:AM26"/>
    <mergeCell ref="AG31:AG32"/>
    <mergeCell ref="AH31:AH32"/>
    <mergeCell ref="AI31:AI32"/>
    <mergeCell ref="AJ31:AJ32"/>
    <mergeCell ref="AK31:AL32"/>
    <mergeCell ref="AM31:AM32"/>
    <mergeCell ref="AD24:AD25"/>
    <mergeCell ref="AE24:AE25"/>
    <mergeCell ref="AG25:AG26"/>
    <mergeCell ref="AH25:AH26"/>
    <mergeCell ref="AI25:AI26"/>
    <mergeCell ref="AJ25:AJ26"/>
    <mergeCell ref="AK25:AL26"/>
    <mergeCell ref="AF30:AF31"/>
    <mergeCell ref="B34:AM34"/>
    <mergeCell ref="L25:L26"/>
    <mergeCell ref="M49:T50"/>
    <mergeCell ref="AB48:AC49"/>
    <mergeCell ref="AD48:AD49"/>
    <mergeCell ref="B48:L49"/>
    <mergeCell ref="Q64:Q65"/>
    <mergeCell ref="T65:T66"/>
    <mergeCell ref="AA64:AA67"/>
    <mergeCell ref="Z64:Z65"/>
    <mergeCell ref="M60:M61"/>
    <mergeCell ref="W60:W61"/>
    <mergeCell ref="AB65:AB66"/>
    <mergeCell ref="U66:Z67"/>
    <mergeCell ref="H53:H54"/>
    <mergeCell ref="I53:J54"/>
    <mergeCell ref="M53:O54"/>
    <mergeCell ref="AM35:AM36"/>
    <mergeCell ref="AF35:AF36"/>
    <mergeCell ref="O36:V36"/>
    <mergeCell ref="W35:W36"/>
    <mergeCell ref="AG35:AG36"/>
    <mergeCell ref="U83:Z83"/>
    <mergeCell ref="M83:T83"/>
    <mergeCell ref="A82:E82"/>
    <mergeCell ref="A83:D83"/>
    <mergeCell ref="N78:N79"/>
    <mergeCell ref="O78:P79"/>
    <mergeCell ref="Q78:Q79"/>
    <mergeCell ref="K79:K80"/>
    <mergeCell ref="H79:J80"/>
    <mergeCell ref="E83:H83"/>
    <mergeCell ref="I83:L83"/>
    <mergeCell ref="A78:G79"/>
    <mergeCell ref="K77:K78"/>
    <mergeCell ref="L78:L79"/>
    <mergeCell ref="H77:H78"/>
    <mergeCell ref="I77:J78"/>
  </mergeCells>
  <phoneticPr fontId="1"/>
  <printOptions horizontalCentered="1"/>
  <pageMargins left="0.39370078740157483" right="0.39370078740157483" top="0.47244094488188981" bottom="0.59055118110236227" header="0.31496062992125984" footer="0.31496062992125984"/>
  <pageSetup paperSize="9" scale="89" firstPageNumber="136" orientation="portrait" useFirstPageNumber="1" r:id="rId1"/>
  <headerFooter>
    <oddFooter>&amp;C143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様式１０－１（その１）</vt:lpstr>
      <vt:lpstr>'様式１０－１（その１）'!Print_Area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650781</dc:creator>
  <cp:lastModifiedBy>中村　優太</cp:lastModifiedBy>
  <cp:lastPrinted>2025-07-01T03:59:06Z</cp:lastPrinted>
  <dcterms:created xsi:type="dcterms:W3CDTF">2013-07-01T07:15:36Z</dcterms:created>
  <dcterms:modified xsi:type="dcterms:W3CDTF">2026-06-19T01:09:38Z</dcterms:modified>
</cp:coreProperties>
</file>