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xr:revisionPtr revIDLastSave="0" documentId="13_ncr:1_{0CAF62F3-86A2-4516-8499-8BA2ED46A161}" xr6:coauthVersionLast="47" xr6:coauthVersionMax="47" xr10:uidLastSave="{00000000-0000-0000-0000-000000000000}"/>
  <bookViews>
    <workbookView xWindow="768" yWindow="480" windowWidth="20736" windowHeight="117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<sst xmlns="http://schemas.openxmlformats.org/spreadsheetml/2006/main" count="7786" uniqueCount="2523">
  <si>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</si>
  <si>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</si>
  <si>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</si>
  <si>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</si>
  <si>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</si>
  <si>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</si>
  <si>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</si>
  <si>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</si>
  <si>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</si>
  <si>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</si>
  <si>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</si>
  <si>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</si>
  <si>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</si>
  <si>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</si>
  <si>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</si>
  <si>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</si>
  <si>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</si>
  <si>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</si>
  <si>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</si>
  <si>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</si>
  <si>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</si>
  <si>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</si>
  <si>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</si>
  <si>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</si>
  <si>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</si>
  <si>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</si>
  <si>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</si>
  <si>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</si>
  <si>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</si>
  <si>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</si>
  <si>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</si>
  <si>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</si>
  <si>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</si>
  <si>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</si>
  <si>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</si>
  <si>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</si>
  <si>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</si>
  <si>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</si>
  <si>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</si>
  <si>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</si>
  <si>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</si>
  <si>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</si>
  <si>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</si>
  <si>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</si>
  <si>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</si>
  <si>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</si>
  <si>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</si>
  <si>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</si>
  <si>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</si>
  <si>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</si>
  <si>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</si>
  <si>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</si>
  <si>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</si>
  <si>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</si>
  <si>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</si>
  <si>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</si>
  <si>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</si>
  <si>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</si>
  <si>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</si>
  <si>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</si>
  <si>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</si>
  <si>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</si>
  <si>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</si>
  <si>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</si>
  <si>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</si>
  <si>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</si>
  <si>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</si>
  <si>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</si>
  <si>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</si>
  <si>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</si>
  <si>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</si>
  <si>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</si>
  <si>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</si>
  <si>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</si>
  <si>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</si>
  <si>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</si>
  <si>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</si>
  <si>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</si>
  <si>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</si>
  <si>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</si>
  <si>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</si>
  <si>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</si>
  <si>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</si>
  <si>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</si>
  <si>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</si>
  <si>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</si>
  <si>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</si>
  <si>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</si>
  <si>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</si>
  <si>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</si>
  <si>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</si>
  <si>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</si>
  <si>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</si>
  <si>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</si>
  <si>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</si>
  <si>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</si>
  <si>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</si>
  <si>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</si>
  <si>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</si>
  <si>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</si>
  <si>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</si>
  <si>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</si>
  <si>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</si>
  <si>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</si>
  <si>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</si>
  <si>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</si>
  <si>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</si>
  <si>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</si>
  <si>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</si>
  <si>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</si>
  <si>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</si>
  <si>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</si>
  <si>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</si>
  <si>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</si>
  <si>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</si>
  <si>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</si>
  <si>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</si>
  <si>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</si>
  <si>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</si>
  <si>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</si>
  <si>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</si>
  <si>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</si>
  <si>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</si>
  <si>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</si>
  <si>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</si>
  <si>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</si>
  <si>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</si>
  <si>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</si>
  <si>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</si>
  <si>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</si>
  <si>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</si>
  <si>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</si>
  <si>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</si>
  <si>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</si>
  <si>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</si>
  <si>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</si>
  <si>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</si>
  <si>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</si>
  <si>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</si>
  <si>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</si>
  <si>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</si>
  <si>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</si>
  <si>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</si>
  <si>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</si>
  <si>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</si>
  <si>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</si>
  <si>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</si>
  <si>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</si>
  <si>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</si>
  <si>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</si>
  <si>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</si>
  <si>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</si>
  <si>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</si>
  <si>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</si>
  <si>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</si>
  <si>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</si>
  <si>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</si>
  <si>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</si>
  <si>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</si>
  <si>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</si>
  <si>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</si>
  <si>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</si>
  <si>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</si>
  <si>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</si>
  <si>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</si>
  <si>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</si>
  <si>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</si>
  <si>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</si>
  <si>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</si>
  <si>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</si>
  <si>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</si>
  <si>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</si>
  <si>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</si>
  <si>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</si>
  <si>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</si>
  <si>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</si>
  <si>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</si>
  <si>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</si>
  <si>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</si>
  <si>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</si>
  <si>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</si>
  <si>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</si>
  <si>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</si>
  <si>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</si>
  <si>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</si>
  <si>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</si>
  <si>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</si>
  <si>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</si>
  <si>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</si>
  <si>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</si>
  <si>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</si>
  <si>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</si>
  <si>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</si>
  <si>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</si>
  <si>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</si>
  <si>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</si>
  <si>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</si>
  <si>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</si>
  <si>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</si>
  <si>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</si>
  <si>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</si>
  <si>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</si>
  <si>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</si>
  <si>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</si>
  <si>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</si>
  <si>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</si>
  <si>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</si>
  <si>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</si>
  <si>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</si>
  <si>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</si>
  <si>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</si>
  <si>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</si>
  <si>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</si>
  <si>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</si>
  <si>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</si>
  <si>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</si>
  <si>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</si>
  <si>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</si>
  <si>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</si>
  <si>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</si>
  <si>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</si>
  <si>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</si>
  <si>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</si>
  <si>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</si>
  <si>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</si>
  <si>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</si>
  <si>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</si>
  <si>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</si>
  <si>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</si>
  <si>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</si>
  <si>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</si>
  <si>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</si>
  <si>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</si>
  <si>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</si>
  <si>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</si>
  <si>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</si>
  <si>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</si>
  <si>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</si>
  <si>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</si>
  <si>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</si>
  <si>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</si>
  <si>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</si>
  <si>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</si>
  <si>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</si>
  <si>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</si>
  <si>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</si>
  <si>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</si>
  <si>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</si>
  <si>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</si>
  <si>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</si>
  <si>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</si>
  <si>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</si>
  <si>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</si>
  <si>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</si>
  <si>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</si>
  <si>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</si>
  <si>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</si>
  <si>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</si>
  <si>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</si>
  <si>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</si>
  <si>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</si>
  <si>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</si>
  <si>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</si>
  <si>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</si>
  <si>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</si>
  <si>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</si>
  <si>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</si>
  <si>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</si>
  <si>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</si>
  <si>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</si>
  <si>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</si>
  <si>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</si>
  <si>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</si>
  <si>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</si>
  <si>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</si>
  <si>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</si>
  <si>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</si>
  <si>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</si>
  <si>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</si>
  <si>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</si>
  <si>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</si>
  <si>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</si>
  <si>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</si>
  <si>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</si>
  <si>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</si>
  <si>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</si>
  <si>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</si>
  <si>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</si>
  <si>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</si>
  <si>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</si>
  <si>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</si>
  <si>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</si>
  <si>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</si>
  <si>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</si>
  <si>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</si>
  <si>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</si>
  <si>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</si>
  <si>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</si>
  <si>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</si>
  <si>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</si>
  <si>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</si>
  <si>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</si>
  <si>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</si>
  <si>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</si>
  <si>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</si>
  <si>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</si>
  <si>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</si>
  <si>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</si>
  <si>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</si>
  <si>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</si>
  <si>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</si>
  <si>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</si>
  <si>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</si>
  <si>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</si>
  <si>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</si>
  <si>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</si>
  <si>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</si>
  <si>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</si>
  <si>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</si>
  <si>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</si>
  <si>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</si>
  <si>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</si>
  <si>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</si>
  <si>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</si>
  <si>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</si>
  <si>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</si>
  <si>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</si>
  <si>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</si>
  <si>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</si>
  <si>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</si>
  <si>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</si>
  <si>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</si>
  <si>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</si>
  <si>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</si>
  <si>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</si>
  <si>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</si>
  <si>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</si>
  <si>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</si>
  <si>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</si>
  <si>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</si>
  <si>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</si>
  <si>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</si>
  <si>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</si>
  <si>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</si>
  <si>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</si>
  <si>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</si>
  <si>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</si>
  <si>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</si>
  <si>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</si>
  <si>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</si>
  <si>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</si>
  <si>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</si>
  <si>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</si>
  <si>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</si>
  <si>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</si>
  <si>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</si>
  <si>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</si>
  <si>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</si>
  <si>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</si>
  <si>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</si>
  <si>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</si>
  <si>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</si>
  <si>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</si>
  <si>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</si>
  <si>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</si>
  <si>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</si>
  <si>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</si>
  <si>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</si>
  <si>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</si>
  <si>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</si>
  <si>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</si>
  <si>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</si>
  <si>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</si>
  <si>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</si>
  <si>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</si>
  <si>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</si>
  <si>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</si>
  <si>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</si>
  <si>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</si>
  <si>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</si>
  <si>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</si>
  <si>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</si>
  <si>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</si>
  <si>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</si>
  <si>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</si>
  <si>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</si>
  <si>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</si>
  <si>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</si>
  <si>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</si>
  <si>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</si>
  <si>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</si>
  <si>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</si>
  <si>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</si>
  <si>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</si>
  <si>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</si>
  <si>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</si>
  <si>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</si>
  <si>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</si>
  <si>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</si>
  <si>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</si>
  <si>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</si>
  <si>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</si>
  <si>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</si>
  <si>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</si>
  <si>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</si>
  <si>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</si>
  <si>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</si>
  <si>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</si>
  <si>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</si>
  <si>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</si>
  <si>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</si>
  <si>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</si>
  <si>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</si>
  <si>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</si>
  <si>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</si>
  <si>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</si>
  <si>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</si>
  <si>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</si>
  <si>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</si>
  <si>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</si>
  <si>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</si>
  <si>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</si>
  <si>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</si>
  <si>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</si>
  <si>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</si>
  <si>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</si>
  <si>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</si>
  <si>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</si>
  <si>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</si>
  <si>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</si>
  <si>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</si>
  <si>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</si>
  <si>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</si>
  <si>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</si>
  <si>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</si>
  <si>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</si>
  <si>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</si>
  <si>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</si>
  <si>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</si>
  <si>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</si>
  <si>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</si>
  <si>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</si>
  <si>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</si>
  <si>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</si>
  <si>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</si>
  <si>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</si>
  <si>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</si>
  <si>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</si>
  <si>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</si>
  <si>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</si>
  <si>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</si>
  <si>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</si>
  <si>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</si>
  <si>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</si>
  <si>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</si>
  <si>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</si>
  <si>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</si>
  <si>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</si>
  <si>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</si>
  <si>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</si>
  <si>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</si>
  <si>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</si>
  <si>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</si>
  <si>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</si>
  <si>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</si>
  <si>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</si>
  <si>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</si>
  <si>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</si>
  <si>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</si>
  <si>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</si>
  <si>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</si>
  <si>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</si>
  <si>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</si>
  <si>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</si>
  <si>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</si>
  <si>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</si>
  <si>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</si>
  <si>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</si>
  <si>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</si>
  <si>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</si>
  <si>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</si>
  <si>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</si>
  <si>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</si>
  <si>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</si>
  <si>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</si>
  <si>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</si>
  <si>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</si>
  <si>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</si>
  <si>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</si>
  <si>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</si>
  <si>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</si>
  <si>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</si>
  <si>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</si>
  <si>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</si>
  <si>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</si>
  <si>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</si>
  <si>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</si>
  <si>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</si>
  <si>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</si>
  <si>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</si>
  <si>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</si>
  <si>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</si>
  <si>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</si>
  <si>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</si>
  <si>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</si>
  <si>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</si>
  <si>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</si>
  <si>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</si>
  <si>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</si>
  <si>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</si>
  <si>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</si>
  <si>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</si>
  <si>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</si>
  <si>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</si>
  <si>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</si>
  <si>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</si>
  <si>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</si>
  <si>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</si>
  <si>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</si>
  <si>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</si>
  <si>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</si>
  <si>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</si>
  <si>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</si>
  <si>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</si>
  <si>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</si>
  <si>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</si>
  <si>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</si>
  <si>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</si>
  <si>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</si>
  <si>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</si>
  <si>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</si>
  <si>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</si>
  <si>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</si>
  <si>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</si>
  <si>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</si>
  <si>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</si>
  <si>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</si>
  <si>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</si>
  <si>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</si>
  <si>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</si>
  <si>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</si>
  <si>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</si>
  <si>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</si>
  <si>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</si>
  <si>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</si>
  <si>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</si>
  <si>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</si>
  <si>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</si>
  <si>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</si>
  <si>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</si>
  <si>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</si>
  <si>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</si>
  <si>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</si>
  <si>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</si>
  <si>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</si>
  <si>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</si>
  <si>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</si>
  <si>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</si>
  <si>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</si>
  <si>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</si>
  <si>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</si>
  <si>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</si>
  <si>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</si>
  <si>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</si>
  <si>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</si>
  <si>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</si>
  <si>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</si>
  <si>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</si>
  <si>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</si>
  <si>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</si>
  <si>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</si>
  <si>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</si>
  <si>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</si>
  <si>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</si>
  <si>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</si>
  <si>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</si>
  <si>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</si>
  <si>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</si>
  <si>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</si>
  <si>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</si>
  <si>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</si>
  <si>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</si>
  <si>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</si>
  <si>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</si>
  <si>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</si>
  <si>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</si>
  <si>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</si>
  <si>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</si>
  <si>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</si>
  <si>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</si>
  <si>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</si>
  <si>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</si>
  <si>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</si>
  <si>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</si>
  <si>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</si>
  <si>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</si>
  <si>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</si>
  <si>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</si>
  <si>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</si>
  <si>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</si>
  <si>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</si>
  <si>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</si>
  <si>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</si>
  <si>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</si>
  <si>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</si>
  <si>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</si>
  <si>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</si>
  <si>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</si>
  <si>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</si>
  <si>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</si>
  <si>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</si>
  <si>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</si>
  <si>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</si>
  <si>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</si>
  <si>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</si>
  <si>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</si>
  <si>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</si>
  <si>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</si>
  <si>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</si>
  <si>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</si>
  <si>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</si>
  <si>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</si>
  <si>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</si>
  <si>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</si>
  <si>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</si>
  <si>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</si>
  <si>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</si>
  <si>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</si>
  <si>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</si>
  <si>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</si>
  <si>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</si>
  <si>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</si>
  <si>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</si>
  <si>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</si>
  <si>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</si>
  <si>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</si>
  <si>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</si>
  <si>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</si>
  <si>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</si>
  <si>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</si>
  <si>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</si>
  <si>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</si>
  <si>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</si>
  <si>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</si>
  <si>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</si>
  <si>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</si>
  <si>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</si>
  <si>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</si>
  <si>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</si>
  <si>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</si>
  <si>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</si>
  <si>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</si>
  <si>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</si>
  <si>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</si>
  <si>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</si>
  <si>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</si>
  <si>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</si>
  <si>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</si>
  <si>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</si>
  <si>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</si>
  <si>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</si>
  <si>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</si>
  <si>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</si>
  <si>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</si>
  <si>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</si>
  <si>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</si>
  <si>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</si>
  <si>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</si>
  <si>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</si>
  <si>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</si>
  <si>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</si>
  <si>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</si>
  <si>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</si>
  <si>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</si>
  <si>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</si>
  <si>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</si>
  <si>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</si>
  <si>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</si>
  <si>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</si>
  <si>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</si>
  <si>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</si>
  <si>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</si>
  <si>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</si>
  <si>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</si>
  <si>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</si>
  <si>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</si>
  <si>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</si>
  <si>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</si>
  <si>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</si>
  <si>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</si>
  <si>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</si>
  <si>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</si>
  <si>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</si>
  <si>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</si>
  <si>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</si>
  <si>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</si>
  <si>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</si>
  <si>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</si>
  <si>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</si>
  <si>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</si>
  <si>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</si>
  <si>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</si>
  <si>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</si>
  <si>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</si>
  <si>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</si>
  <si>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</si>
  <si>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</si>
  <si>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</si>
  <si>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</si>
  <si>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</si>
  <si>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</si>
  <si>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</si>
  <si>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</si>
  <si>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</si>
  <si>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</si>
  <si>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</si>
  <si>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</si>
  <si>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</si>
  <si>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</si>
  <si>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</si>
  <si>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</si>
  <si>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</si>
  <si>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</si>
  <si>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</si>
  <si>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</si>
  <si>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</si>
  <si>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</si>
  <si>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</si>
  <si>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</si>
  <si>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</si>
  <si>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</si>
  <si>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</si>
  <si>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</si>
  <si>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</si>
  <si>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</si>
  <si>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</si>
  <si>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</si>
  <si>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</si>
  <si>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</si>
  <si>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</si>
  <si>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</si>
  <si>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</si>
  <si>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</si>
  <si>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</si>
  <si>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</si>
  <si>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</si>
  <si>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</si>
  <si>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</si>
  <si>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</si>
  <si>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</si>
  <si>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</si>
  <si>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</si>
  <si>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</si>
  <si>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</si>
  <si>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</si>
  <si>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</si>
  <si>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</si>
  <si>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</si>
  <si>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</si>
  <si>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</si>
  <si>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</si>
  <si>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</si>
  <si>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</si>
  <si>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</si>
  <si>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</si>
  <si>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</si>
  <si>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</si>
  <si>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</si>
  <si>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</si>
  <si>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</si>
  <si>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</si>
  <si>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</si>
  <si>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</si>
  <si>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</si>
  <si>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</si>
  <si>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</si>
  <si>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</si>
  <si>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</si>
  <si>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</si>
  <si>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</si>
  <si>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</si>
  <si>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</si>
  <si>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</si>
  <si>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</si>
  <si>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</si>
  <si>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</si>
  <si>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</si>
  <si>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</si>
  <si>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</si>
  <si>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</si>
  <si>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</si>
  <si>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</si>
  <si>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</si>
  <si>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</si>
  <si>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</si>
  <si>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</si>
  <si>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</si>
  <si>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</si>
  <si>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</si>
  <si>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</si>
  <si>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</si>
  <si>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</si>
  <si>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</si>
  <si>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</si>
  <si>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</si>
  <si>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</si>
  <si>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</si>
  <si>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</si>
  <si>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</si>
  <si>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</si>
  <si>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</si>
  <si>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</si>
  <si>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</si>
  <si>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</si>
  <si>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</si>
  <si>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</si>
  <si>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</si>
  <si>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</si>
  <si>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</si>
  <si>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</si>
  <si>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</si>
  <si>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</si>
  <si>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</si>
  <si>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</si>
  <si>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</si>
  <si>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</si>
  <si>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</si>
  <si>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</si>
  <si>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</si>
  <si>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</si>
  <si>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</si>
  <si>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</si>
  <si>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</si>
  <si>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</si>
  <si>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</si>
  <si>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</si>
  <si>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</si>
  <si>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</si>
  <si>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</si>
  <si>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</si>
  <si>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</si>
  <si>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</si>
  <si>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</si>
  <si>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</si>
  <si>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</si>
  <si>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</si>
  <si>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</si>
  <si>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</si>
  <si>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</si>
  <si>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</si>
  <si>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</si>
  <si>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</si>
  <si>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</si>
  <si>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</si>
  <si>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</si>
  <si>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</si>
  <si>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</si>
  <si>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</si>
  <si>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</si>
  <si>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</si>
  <si>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</si>
  <si>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</si>
  <si>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</si>
  <si>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</si>
  <si>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</si>
  <si>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</si>
  <si>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</si>
  <si>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</si>
  <si>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</si>
  <si>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</si>
  <si>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</si>
  <si>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</si>
  <si>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</si>
  <si>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</si>
  <si>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</si>
  <si>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</si>
  <si>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</si>
  <si>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</si>
  <si>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</si>
  <si>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</si>
  <si>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</si>
  <si>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</si>
  <si>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</si>
  <si>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</si>
  <si>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</si>
  <si>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</si>
  <si>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</si>
  <si>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</si>
  <si>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</si>
  <si>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</si>
  <si>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</si>
  <si>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</si>
  <si>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</si>
  <si>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</si>
  <si>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</si>
  <si>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</si>
  <si>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</si>
  <si>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</si>
  <si>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</si>
  <si>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</si>
  <si>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</si>
  <si>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</si>
  <si>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</si>
  <si>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</si>
  <si>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</si>
  <si>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</si>
  <si>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</si>
  <si>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</si>
  <si>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</si>
  <si>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</si>
  <si>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</si>
  <si>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</si>
  <si>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</si>
  <si>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</si>
  <si>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</si>
  <si>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</si>
  <si>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</si>
  <si>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</si>
  <si>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</si>
  <si>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</si>
  <si>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</si>
  <si>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</si>
  <si>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</si>
  <si>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</si>
  <si>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</si>
  <si>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</si>
  <si>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</si>
  <si>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</si>
  <si>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</si>
  <si>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</si>
  <si>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</si>
  <si>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</si>
  <si>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</si>
  <si>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</si>
  <si>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</si>
  <si>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</si>
  <si>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</si>
  <si>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</si>
  <si>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</si>
  <si>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</si>
  <si>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</si>
  <si>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</si>
  <si>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</si>
  <si>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</si>
  <si>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</si>
  <si>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</si>
  <si>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</si>
  <si>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</si>
  <si>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</si>
  <si>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</si>
  <si>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</si>
  <si>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</si>
  <si>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</si>
  <si>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</si>
  <si>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</si>
  <si>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</si>
  <si>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</si>
  <si>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</si>
  <si>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</si>
  <si>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</si>
  <si>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</si>
  <si>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</si>
  <si>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</si>
  <si>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</si>
  <si>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</si>
  <si>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</si>
  <si>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</si>
  <si>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</si>
  <si>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</si>
  <si>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</si>
  <si>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</si>
  <si>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</si>
  <si>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</si>
  <si>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</si>
  <si>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</si>
  <si>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</si>
  <si>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</si>
  <si>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</si>
  <si>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</si>
  <si>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</si>
  <si>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</si>
  <si>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</si>
  <si>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</si>
  <si>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</si>
  <si>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</si>
  <si>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</si>
  <si>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</si>
  <si>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</si>
  <si>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</si>
  <si>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</si>
  <si>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</si>
  <si>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</si>
  <si>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</si>
  <si>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</si>
  <si>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</si>
  <si>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</si>
  <si>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</si>
  <si>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</si>
  <si>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</si>
  <si>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</si>
  <si>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</si>
  <si>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</si>
  <si>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</si>
  <si>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</si>
  <si>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</si>
  <si>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</si>
  <si>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</si>
  <si>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</si>
  <si>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</si>
  <si>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</si>
  <si>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</si>
  <si>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</si>
  <si>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</si>
  <si>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</si>
  <si>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</si>
  <si>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</si>
  <si>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</si>
  <si>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</si>
  <si>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</si>
  <si>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</si>
  <si>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</si>
  <si>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</si>
  <si>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</si>
  <si>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</si>
  <si>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</si>
  <si>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</si>
  <si>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</si>
  <si>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</si>
  <si>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</si>
  <si>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</si>
  <si>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</si>
  <si>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</si>
  <si>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</si>
  <si>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</si>
  <si>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</si>
  <si>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</si>
  <si>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</si>
  <si>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</si>
  <si>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</si>
  <si>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</si>
  <si>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</si>
  <si>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</si>
  <si>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</si>
  <si>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</si>
  <si>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</si>
  <si>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</si>
  <si>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</si>
  <si>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</si>
  <si>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</si>
  <si>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</si>
  <si>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</si>
  <si>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</si>
  <si>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</si>
  <si>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</si>
  <si>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</si>
  <si>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</si>
  <si>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</si>
  <si>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</si>
  <si>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</si>
  <si>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</si>
  <si>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</si>
  <si>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</si>
  <si>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</si>
  <si>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</si>
  <si>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</si>
  <si>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</si>
  <si>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</si>
  <si>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</si>
  <si>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</si>
  <si>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</si>
  <si>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</si>
  <si>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</si>
  <si>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</si>
  <si>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</si>
  <si>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</si>
  <si>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</si>
  <si>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</si>
  <si>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</si>
  <si>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</si>
  <si>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</si>
  <si>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</si>
  <si>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</si>
  <si>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</si>
  <si>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</si>
  <si>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</si>
  <si>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</si>
  <si>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</si>
  <si>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</si>
  <si>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</si>
  <si>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</si>
  <si>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</si>
  <si>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</si>
  <si>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</si>
  <si>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</si>
  <si>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</si>
  <si>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</si>
  <si>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</si>
  <si>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</si>
  <si>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</si>
  <si>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</si>
  <si>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</si>
  <si>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</si>
  <si>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</si>
  <si>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</si>
  <si>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</si>
  <si>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</si>
  <si>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</si>
  <si>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</si>
  <si>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</si>
  <si>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</si>
  <si>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</si>
  <si>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</si>
  <si>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</si>
  <si>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</si>
  <si>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</si>
  <si>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</si>
  <si>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</si>
  <si>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</si>
  <si>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</si>
  <si>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</si>
  <si>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</si>
  <si>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</si>
  <si>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</si>
  <si>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</si>
  <si>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</si>
  <si>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</si>
  <si>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</si>
  <si>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</si>
  <si>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</si>
  <si>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</si>
  <si>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</si>
  <si>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</si>
  <si>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</si>
  <si>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</si>
  <si>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</si>
  <si>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</si>
  <si>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</si>
  <si>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</si>
  <si>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</si>
  <si>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</si>
  <si>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</si>
  <si>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</si>
  <si>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</si>
  <si>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</si>
  <si>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</si>
  <si>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</si>
  <si>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</si>
  <si>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</si>
  <si>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</si>
  <si>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</si>
  <si>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</si>
  <si>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</si>
  <si>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</si>
  <si>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</si>
  <si>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</si>
  <si>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</si>
  <si>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</si>
  <si>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</si>
  <si>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</si>
  <si>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</si>
  <si>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</si>
  <si>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</si>
  <si>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</si>
  <si>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</si>
  <si>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</si>
  <si>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</si>
  <si>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</si>
  <si>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</si>
  <si>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</si>
  <si>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</si>
  <si>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</si>
  <si>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</si>
  <si>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</si>
  <si>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</si>
  <si>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</si>
  <si>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</si>
  <si>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</si>
  <si>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</si>
  <si>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</si>
  <si>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</si>
  <si>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</si>
  <si>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</si>
  <si>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</si>
  <si>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</si>
  <si>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</si>
  <si>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</si>
  <si>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</si>
  <si>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</si>
  <si>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</si>
  <si>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</si>
  <si>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</si>
  <si>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</si>
  <si>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</si>
  <si>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</si>
  <si>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</si>
  <si>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</si>
  <si>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</si>
  <si>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</si>
  <si>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</si>
  <si>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</si>
  <si>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</si>
  <si>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</si>
  <si>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</si>
  <si>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</si>
  <si>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</si>
  <si>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</si>
  <si>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</si>
  <si>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</si>
  <si>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</si>
  <si>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</si>
  <si>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</si>
  <si>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</si>
  <si>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</si>
  <si>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</si>
  <si>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</si>
  <si>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</si>
  <si>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</si>
  <si>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</si>
  <si>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</si>
  <si>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</si>
  <si>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</si>
  <si>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</si>
  <si>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</si>
  <si>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</si>
  <si>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</si>
  <si>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</si>
  <si>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</si>
  <si>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</si>
  <si>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</si>
  <si>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</si>
  <si>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</si>
  <si>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</si>
  <si>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</si>
  <si>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</si>
  <si>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</si>
  <si>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</si>
  <si>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</si>
  <si>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</si>
  <si>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</si>
  <si>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</si>
  <si>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</si>
  <si>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</si>
  <si>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</si>
  <si>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</si>
  <si>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</si>
  <si>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</si>
  <si>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</si>
  <si>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</si>
  <si>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</si>
  <si>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</si>
  <si>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</si>
  <si>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</si>
  <si>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</si>
  <si>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</si>
  <si>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</si>
  <si>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</si>
  <si>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</si>
  <si>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</si>
  <si>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</si>
  <si>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</si>
  <si>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</si>
  <si>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</si>
  <si>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</si>
  <si>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</si>
  <si>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</si>
  <si>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</si>
  <si>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</si>
  <si>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</si>
  <si>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</si>
  <si>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</si>
  <si>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</si>
  <si>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</si>
  <si>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</si>
  <si>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</si>
  <si>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</si>
  <si>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</si>
  <si>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</si>
  <si>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</si>
  <si>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</si>
  <si>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</si>
  <si>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</si>
  <si>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</si>
  <si>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</si>
  <si>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</si>
  <si>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</si>
  <si>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</si>
  <si>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</si>
  <si>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</si>
  <si>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</si>
  <si>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</si>
  <si>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</si>
  <si>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</si>
  <si>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</si>
  <si>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</si>
  <si>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</si>
  <si>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</si>
  <si>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</si>
  <si>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</si>
  <si>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</si>
  <si>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</si>
  <si>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</si>
  <si>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</si>
  <si>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</si>
  <si>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</si>
  <si>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</si>
  <si>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</si>
  <si>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</si>
  <si>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</si>
  <si>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</si>
  <si>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</si>
  <si>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</si>
  <si>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</si>
  <si>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</si>
  <si>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</si>
  <si>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</si>
  <si>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</si>
  <si>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</si>
  <si>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</si>
  <si>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</si>
  <si>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</si>
  <si>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</si>
  <si>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</si>
  <si>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</si>
  <si>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</si>
  <si>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</si>
  <si>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</si>
  <si>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</si>
  <si>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</si>
  <si>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</si>
  <si>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</si>
  <si>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</si>
  <si>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</si>
  <si>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</si>
  <si>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</si>
  <si>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</si>
  <si>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</si>
  <si>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</si>
  <si>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</si>
  <si>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</si>
  <si>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</si>
  <si>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</si>
  <si>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</si>
  <si>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</si>
  <si>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</si>
  <si>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</si>
  <si>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</si>
  <si>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</si>
  <si>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</si>
  <si>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</si>
  <si>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</si>
  <si>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</si>
  <si>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</si>
  <si>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</si>
  <si>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</si>
  <si>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</si>
  <si>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</si>
  <si>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</si>
  <si>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</si>
  <si>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</si>
  <si>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</si>
  <si>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</si>
  <si>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</si>
  <si>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</si>
  <si>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</si>
  <si>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</si>
  <si>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</si>
  <si>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</si>
  <si>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</si>
  <si>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</si>
  <si>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</si>
  <si>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</si>
  <si>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</si>
  <si>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</si>
  <si>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</si>
  <si>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</si>
  <si>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</si>
  <si>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</si>
  <si>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</si>
  <si>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</si>
  <si>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</si>
  <si>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</si>
  <si>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</si>
  <si>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</si>
  <si>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</si>
  <si>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</si>
  <si>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</si>
  <si>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</si>
  <si>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</si>
  <si>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</si>
  <si>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</si>
  <si>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</si>
  <si>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</si>
  <si>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</si>
  <si>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</si>
  <si>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</si>
  <si>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</si>
  <si>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</si>
  <si>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</si>
  <si>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</si>
  <si>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</si>
  <si>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</si>
  <si>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</si>
  <si>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</si>
  <si>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</si>
  <si>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</si>
  <si>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</si>
  <si>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</si>
  <si>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</si>
  <si>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</si>
  <si>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</si>
  <si>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</si>
  <si>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</si>
  <si>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</si>
  <si>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</si>
  <si>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</si>
  <si>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</si>
  <si>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</si>
  <si>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</si>
  <si>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</si>
  <si>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</si>
  <si>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</si>
  <si>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</si>
  <si>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</si>
  <si>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</si>
  <si>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</si>
  <si>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</si>
  <si>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</si>
  <si>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</si>
  <si>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</si>
  <si>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</si>
  <si>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</si>
  <si>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</si>
  <si>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</si>
  <si>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</si>
  <si>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</si>
  <si>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</si>
  <si>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</si>
  <si>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</si>
  <si>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</si>
  <si>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</si>
  <si>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</si>
  <si>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</si>
  <si>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</si>
  <si>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</si>
  <si>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</si>
  <si>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</si>
  <si>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</si>
  <si>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</si>
  <si>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</si>
  <si>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</si>
  <si>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</si>
  <si>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</si>
  <si>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</si>
  <si>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</si>
  <si>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</si>
  <si>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</si>
  <si>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</si>
  <si>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</si>
  <si>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</si>
  <si>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</si>
  <si>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</si>
  <si>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</si>
  <si>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</si>
  <si>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</si>
  <si>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</si>
  <si>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</si>
  <si>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</si>
  <si>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</si>
  <si>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</si>
  <si>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</si>
  <si>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</si>
  <si>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</si>
  <si>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</si>
  <si>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</si>
  <si>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</si>
  <si>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</si>
  <si>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</si>
  <si>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</si>
  <si>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</si>
  <si>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</si>
  <si>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</si>
  <si>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</si>
  <si>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</si>
  <si>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</si>
  <si>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</si>
  <si>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</si>
  <si>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</si>
  <si>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</si>
  <si>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</si>
  <si>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</si>
  <si>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</si>
  <si>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</si>
  <si>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</si>
  <si>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</si>
  <si>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</si>
  <si>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</si>
  <si>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</si>
  <si>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</si>
  <si>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</si>
  <si>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</si>
  <si>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</si>
  <si>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</si>
  <si>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</si>
  <si>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</si>
  <si>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</si>
  <si>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</si>
  <si>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</si>
  <si>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</si>
  <si>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</si>
  <si>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</si>
  <si>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</si>
  <si>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</si>
  <si>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</si>
  <si>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</si>
  <si>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</si>
  <si>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</si>
  <si>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</si>
  <si>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</si>
  <si>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</si>
  <si>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</si>
  <si>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</si>
  <si>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</si>
  <si>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</si>
  <si>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</si>
  <si>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</si>
  <si>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</si>
  <si>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</si>
  <si>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</si>
  <si>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</si>
  <si>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</si>
  <si>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</si>
  <si>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</si>
  <si>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</si>
  <si>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</si>
  <si>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</si>
  <si>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</si>
  <si>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</si>
  <si>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</si>
  <si>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</si>
  <si>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</si>
  <si>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</si>
  <si>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</si>
  <si>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</si>
  <si>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</si>
  <si>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</si>
  <si>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</si>
  <si>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</si>
  <si>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</si>
  <si>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</si>
  <si>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</si>
  <si>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</si>
  <si>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</si>
  <si>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</si>
  <si>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</si>
  <si>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</si>
  <si>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</si>
  <si>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</si>
  <si>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</si>
  <si>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</si>
  <si>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</si>
  <si>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</si>
  <si>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</si>
  <si>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</si>
  <si>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</si>
  <si>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</si>
  <si>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</si>
  <si>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</si>
  <si>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</si>
  <si>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</si>
  <si>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</si>
  <si>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</si>
  <si>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</si>
  <si>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</si>
  <si>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</si>
  <si>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</si>
  <si>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</si>
  <si>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</si>
  <si>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</si>
  <si>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</si>
  <si>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</si>
  <si>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</si>
  <si>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</si>
  <si>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</si>
  <si>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</si>
  <si>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</si>
  <si>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</si>
  <si>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</si>
  <si>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</si>
  <si>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</si>
  <si>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</si>
  <si>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</si>
  <si>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</si>
  <si>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</si>
  <si>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</si>
  <si>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</si>
  <si>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</si>
  <si>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</si>
  <si>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</si>
  <si>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</si>
  <si>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</si>
  <si>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</si>
  <si>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</si>
  <si>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</si>
  <si>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</si>
  <si>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</si>
  <si>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</si>
  <si>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</si>
  <si>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</si>
  <si>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</si>
  <si>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</si>
  <si>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</si>
  <si>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</si>
  <si>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</si>
  <si>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</si>
  <si>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</si>
  <si>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</si>
  <si>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</si>
  <si>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</si>
  <si>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</si>
  <si>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</si>
  <si>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</si>
  <si>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</si>
  <si>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</si>
  <si>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</si>
  <si>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</si>
  <si>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</si>
  <si>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</si>
  <si>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</si>
  <si>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</si>
  <si>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</si>
  <si>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</si>
  <si>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</si>
  <si>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</si>
  <si>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</si>
  <si>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</si>
  <si>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</si>
  <si>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</si>
  <si>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</si>
  <si>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</si>
  <si>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</si>
  <si>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</si>
  <si>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</si>
  <si>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</si>
  <si>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</si>
  <si>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</si>
  <si>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</si>
  <si>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</si>
  <si>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</si>
  <si>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</si>
  <si>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</si>
  <si>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</si>
  <si>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</si>
  <si>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</si>
  <si>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</si>
  <si>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</si>
  <si>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</si>
  <si>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</si>
  <si>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</si>
  <si>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</si>
  <si>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</si>
  <si>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</si>
  <si>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</si>
  <si>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</si>
  <si>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</si>
  <si>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</si>
  <si>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</si>
  <si>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</si>
  <si>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</si>
  <si>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</si>
  <si>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</si>
  <si>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</si>
  <si>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</si>
  <si>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</si>
  <si>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</si>
  <si>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</si>
  <si>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</si>
  <si>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</si>
  <si>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</si>
  <si>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</si>
  <si>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</si>
  <si>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</si>
  <si>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</si>
  <si>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</si>
  <si>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</si>
  <si>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</si>
  <si>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</si>
  <si>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</si>
  <si>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</si>
  <si>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</si>
  <si>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</si>
  <si>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</si>
  <si>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</si>
  <si>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</si>
  <si>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</si>
  <si>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</si>
  <si>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</si>
  <si>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</si>
  <si>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</si>
  <si>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</si>
  <si>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</si>
  <si>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</si>
  <si>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</si>
  <si>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</si>
  <si>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</si>
  <si>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</si>
  <si>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</si>
  <si>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</si>
  <si>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</si>
  <si>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</si>
  <si>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</si>
  <si>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</si>
  <si>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</si>
  <si>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</si>
  <si>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</si>
  <si>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</si>
  <si>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</si>
  <si>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</si>
  <si>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</si>
  <si>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</si>
  <si>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</si>
  <si>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</si>
  <si>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</si>
  <si>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</si>
  <si>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</si>
  <si>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</si>
  <si>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</si>
  <si>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</si>
  <si>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</si>
  <si>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</si>
  <si>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</si>
  <si>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</si>
  <si>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</si>
  <si>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</si>
  <si>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</si>
  <si>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</si>
  <si>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</si>
  <si>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</si>
  <si>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</si>
  <si>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</si>
  <si>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</si>
  <si>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</si>
  <si>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</si>
  <si>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</si>
  <si>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</si>
  <si>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</si>
  <si>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</si>
  <si>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</si>
  <si>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</si>
  <si>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</si>
  <si>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</si>
  <si>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</si>
  <si>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</si>
  <si>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</si>
  <si>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</si>
  <si>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</si>
  <si>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</si>
  <si>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</si>
  <si>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</si>
  <si>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</si>
  <si>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</si>
  <si>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</si>
  <si>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</si>
  <si>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</si>
  <si>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</si>
  <si>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</si>
  <si>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</si>
  <si>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</si>
  <si>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</si>
  <si>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</si>
  <si>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</si>
  <si>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</si>
  <si>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</si>
  <si>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</si>
  <si>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</si>
  <si>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</si>
  <si>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</si>
  <si>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</si>
  <si>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</si>
  <si>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</si>
  <si>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</si>
  <si>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</si>
  <si>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</si>
  <si>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</si>
  <si>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</si>
  <si>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</si>
  <si>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</si>
  <si>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</si>
  <si>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</si>
  <si>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</si>
  <si>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</si>
  <si>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</si>
  <si>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</si>
  <si>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</si>
  <si>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</si>
  <si>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</si>
  <si>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</si>
  <si>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</si>
  <si>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</si>
  <si>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</si>
  <si>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</si>
  <si>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</si>
  <si>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</si>
  <si>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</si>
  <si>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</si>
  <si>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</si>
  <si>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</si>
  <si>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</si>
  <si>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</si>
  <si>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</si>
  <si>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</si>
  <si>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</si>
  <si>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</si>
  <si>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</si>
  <si>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</si>
  <si>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</si>
  <si>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</si>
  <si>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</si>
  <si>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</si>
  <si>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</si>
  <si>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</si>
  <si>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</si>
  <si>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</si>
  <si>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</si>
  <si>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</si>
  <si>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</si>
  <si>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</si>
  <si>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</si>
  <si>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</si>
  <si>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</si>
  <si>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</si>
  <si>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</si>
  <si>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</si>
  <si>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</si>
  <si>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</si>
  <si>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</si>
  <si>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</si>
  <si>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</si>
  <si>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</si>
  <si>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</si>
  <si>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</si>
  <si>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</si>
  <si>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</si>
  <si>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</si>
  <si>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</si>
  <si>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</si>
  <si>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</si>
  <si>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</si>
  <si>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</si>
  <si>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</si>
  <si>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</si>
  <si>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</si>
  <si>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</si>
  <si>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</si>
  <si>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</si>
  <si>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</si>
  <si>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</si>
  <si>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</si>
  <si>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</si>
  <si>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</si>
  <si>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</si>
  <si>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</si>
  <si>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</si>
  <si>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</si>
  <si>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</si>
  <si>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</si>
  <si>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</si>
  <si>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</si>
  <si>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</si>
  <si>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</si>
  <si>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</si>
  <si>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</si>
  <si>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</si>
  <si>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</si>
  <si>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</si>
  <si>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</si>
  <si>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</si>
  <si>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</si>
  <si>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</si>
  <si>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</si>
  <si>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</si>
  <si>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</si>
  <si>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</si>
  <si>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</si>
  <si>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</si>
  <si>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</si>
  <si>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</si>
  <si>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</si>
  <si>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</si>
  <si>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</si>
  <si>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</si>
  <si>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</si>
  <si>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</si>
  <si>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</si>
  <si>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</si>
  <si>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</si>
  <si>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</si>
  <si>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</si>
  <si>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</si>
  <si>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</si>
  <si>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</si>
  <si>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</si>
  <si>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</si>
  <si>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</si>
  <si>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</si>
  <si>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</si>
  <si>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</si>
  <si>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</si>
  <si>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</si>
  <si>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</si>
  <si>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</si>
  <si>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</si>
  <si>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</si>
  <si>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</si>
  <si>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</si>
  <si>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</si>
  <si>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</si>
  <si>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</si>
  <si>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</si>
  <si>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</si>
  <si>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</si>
  <si>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</si>
  <si>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</si>
  <si>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</si>
  <si>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</si>
  <si>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</si>
  <si>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</si>
  <si>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</si>
  <si>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</si>
  <si>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</si>
  <si>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</si>
  <si>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</si>
  <si>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</si>
  <si>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</si>
  <si>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</si>
  <si>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</si>
  <si>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</si>
  <si>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</si>
  <si>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</si>
  <si>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</si>
  <si>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</si>
  <si>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</si>
  <si>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</si>
  <si>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</si>
  <si>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</si>
  <si>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</si>
  <si>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</si>
  <si>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</si>
  <si>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</si>
  <si>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</si>
  <si>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</si>
  <si>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</si>
  <si>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</si>
  <si>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</si>
  <si>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</si>
  <si>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</si>
  <si>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</si>
  <si>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</si>
  <si>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</si>
  <si>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</si>
  <si>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</si>
  <si>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</si>
  <si>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</si>
  <si>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</si>
  <si>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</si>
  <si>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</si>
  <si>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</si>
  <si>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</si>
  <si>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</si>
  <si>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</si>
  <si>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</si>
  <si>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</si>
  <si>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</si>
  <si>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</si>
  <si>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</si>
  <si>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</si>
  <si>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</si>
  <si>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</si>
  <si>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</si>
  <si>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</si>
  <si>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</si>
  <si>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</si>
  <si>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</si>
  <si>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</si>
  <si>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</si>
  <si>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</si>
  <si>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</si>
  <si>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</si>
  <si>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</si>
  <si>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</si>
  <si>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</si>
  <si>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</si>
  <si>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</si>
  <si>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</si>
  <si>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</si>
  <si>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</si>
  <si>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</si>
  <si>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</si>
  <si>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</si>
  <si>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</si>
  <si>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</si>
  <si>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</si>
  <si>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</si>
  <si>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</si>
  <si>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</si>
  <si>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</si>
  <si>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</si>
  <si>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</si>
  <si>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</si>
  <si>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</si>
  <si>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</si>
  <si>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</si>
  <si>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</si>
  <si>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</si>
  <si>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</si>
  <si>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</si>
  <si>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</si>
  <si>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</si>
  <si>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</si>
  <si>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</si>
  <si>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</si>
  <si>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</si>
  <si>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</si>
  <si>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</si>
  <si>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</si>
  <si>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</si>
  <si>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</si>
  <si>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</si>
  <si>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</si>
  <si>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</si>
  <si>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</si>
  <si>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</si>
  <si>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</si>
  <si>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</si>
  <si>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</si>
  <si>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</si>
  <si>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</si>
  <si>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</si>
  <si>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</si>
  <si>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</si>
  <si>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</si>
  <si>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</si>
  <si>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</si>
  <si>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</si>
  <si>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</si>
  <si>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</si>
  <si>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</si>
  <si>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</si>
  <si>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</si>
  <si>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</si>
  <si>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</si>
  <si>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</si>
  <si>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</si>
  <si>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</si>
  <si>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</si>
  <si>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</si>
  <si>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</si>
  <si>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</si>
  <si>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</si>
  <si>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</si>
  <si>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</si>
  <si>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</si>
  <si>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</si>
  <si>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</si>
  <si>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</si>
  <si>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</si>
  <si>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</si>
  <si>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</si>
  <si>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</si>
  <si>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</si>
  <si>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</si>
  <si>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</si>
  <si>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</si>
  <si>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</si>
  <si>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</si>
  <si>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</si>
  <si>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</si>
  <si>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</si>
  <si>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</si>
  <si>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</si>
  <si>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</si>
  <si>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</si>
  <si>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</si>
  <si>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</si>
  <si>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</si>
  <si>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</si>
  <si>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</si>
  <si>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</si>
  <si>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</si>
  <si>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</si>
  <si>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</si>
  <si>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</si>
  <si>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</si>
  <si>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</si>
  <si>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</si>
  <si>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</si>
  <si>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</si>
  <si>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</si>
  <si>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</si>
  <si>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</si>
  <si>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</si>
  <si>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</si>
  <si>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</si>
  <si>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</si>
  <si>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</si>
  <si>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</si>
  <si>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</si>
  <si>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</si>
  <si>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</si>
  <si>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</si>
  <si>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</si>
  <si>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</si>
  <si>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</si>
  <si>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</si>
  <si>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</si>
  <si>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</si>
  <si>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</si>
  <si>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</si>
  <si>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</si>
  <si>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</si>
  <si>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</si>
  <si>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</si>
  <si>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</si>
  <si>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</si>
  <si>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</si>
  <si>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</si>
  <si>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</si>
  <si>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</si>
  <si>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</si>
  <si>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</si>
  <si>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</si>
  <si>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</si>
  <si>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</si>
  <si>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</si>
  <si>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</si>
  <si>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</si>
  <si>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</si>
  <si>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</si>
  <si>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</si>
  <si>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</si>
  <si>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</si>
  <si>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</si>
  <si>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</si>
  <si>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</si>
  <si>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</si>
  <si>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</si>
  <si>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</si>
  <si>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</si>
  <si>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</si>
  <si>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</si>
  <si>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</si>
  <si>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</si>
  <si>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</si>
  <si>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</si>
  <si>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</si>
  <si>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</si>
  <si>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</si>
  <si>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</si>
  <si>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</si>
  <si>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</si>
  <si>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</si>
  <si>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</si>
  <si>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</si>
  <si>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</si>
  <si>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</si>
  <si>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</si>
  <si>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</si>
  <si>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</si>
  <si>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</si>
  <si>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</si>
  <si>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</si>
  <si>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</si>
  <si>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</si>
  <si>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</si>
  <si>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</si>
  <si>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</si>
  <si>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</si>
  <si>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</si>
  <si>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</si>
  <si>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</si>
  <si>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</si>
  <si>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</si>
  <si>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</si>
  <si>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</si>
  <si>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</si>
  <si>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</si>
  <si>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</si>
  <si>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</si>
  <si>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</si>
  <si>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</si>
  <si>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</si>
  <si>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</si>
  <si>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</si>
  <si>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</si>
  <si>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</si>
  <si>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</si>
  <si>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</si>
  <si>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</si>
  <si>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</si>
  <si>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</si>
  <si>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</si>
  <si>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</si>
  <si>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</si>
  <si>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</si>
  <si>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</si>
  <si>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</si>
  <si>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</si>
  <si>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</si>
  <si>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</si>
  <si>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</si>
  <si>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</si>
  <si>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</si>
  <si>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</si>
  <si>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</si>
  <si>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</si>
  <si>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</si>
  <si>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</si>
  <si>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</si>
  <si>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</si>
  <si>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</si>
  <si>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</si>
  <si>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</si>
  <si>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</si>
  <si>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</si>
  <si>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</si>
  <si>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</si>
  <si>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</si>
  <si>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</si>
  <si>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</si>
  <si>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</si>
  <si>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</si>
  <si>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</si>
  <si>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</si>
  <si>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</si>
  <si>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</si>
  <si>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</si>
  <si>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</si>
  <si>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</si>
  <si>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</si>
  <si>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</si>
  <si>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</si>
  <si>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</si>
  <si>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</si>
  <si>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</si>
  <si>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</si>
  <si>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</si>
  <si>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</si>
  <si>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</si>
  <si>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</si>
  <si>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</si>
  <si>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</si>
  <si>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</si>
  <si>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</si>
  <si>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</si>
  <si>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</si>
  <si>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</si>
  <si>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</si>
  <si>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</si>
  <si>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</si>
  <si>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</si>
  <si>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</si>
  <si>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</si>
  <si>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</si>
  <si>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</si>
  <si>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</si>
  <si>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</si>
  <si>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</si>
  <si>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</si>
  <si>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</si>
  <si>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</si>
  <si>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</si>
  <si>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</si>
  <si>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</si>
  <si>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</si>
  <si>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</si>
  <si>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</si>
  <si>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</si>
  <si>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</si>
  <si>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</si>
  <si>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</si>
  <si>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</si>
  <si>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</si>
  <si>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</si>
  <si>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</si>
  <si>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</si>
  <si>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</si>
  <si>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</si>
  <si>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</si>
  <si>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</si>
  <si>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</si>
  <si>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</si>
  <si>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</si>
  <si>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</si>
  <si>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</si>
  <si>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</si>
  <si>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</si>
  <si>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</si>
  <si>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</si>
  <si>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</si>
  <si>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</si>
  <si>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</si>
  <si>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</si>
  <si>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</si>
  <si>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</si>
  <si>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</si>
  <si>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</si>
  <si>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</si>
  <si>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</si>
  <si>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</si>
  <si>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</si>
  <si>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</si>
  <si>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</si>
  <si>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</si>
  <si>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</si>
  <si>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</si>
  <si>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</si>
  <si>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</si>
  <si>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</si>
  <si>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</si>
  <si>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</si>
  <si>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</si>
  <si>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</si>
  <si>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</si>
  <si>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</si>
  <si>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</si>
  <si>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</si>
  <si>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</si>
  <si>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</si>
  <si>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</si>
  <si>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</si>
  <si>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</si>
  <si>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</si>
  <si>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</si>
  <si>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</si>
  <si>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</si>
  <si>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</si>
  <si>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</si>
  <si>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</si>
  <si>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</si>
  <si>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</si>
  <si>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</si>
  <si>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</si>
  <si>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</si>
  <si>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</si>
  <si>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</si>
  <si>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</si>
  <si>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</si>
  <si>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</si>
  <si>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</si>
  <si>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</si>
  <si>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</si>
  <si>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</si>
  <si>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</si>
  <si>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</si>
  <si>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</si>
  <si>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</si>
  <si>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</si>
  <si>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</si>
  <si>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</si>
  <si>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</si>
  <si>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</si>
  <si>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</si>
  <si>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</si>
  <si>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</si>
  <si>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</si>
  <si>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</si>
  <si>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</si>
  <si>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</si>
  <si>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</si>
  <si>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</si>
  <si>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</si>
  <si>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</si>
  <si>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</si>
  <si>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</si>
  <si>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</si>
  <si>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</si>
  <si>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</si>
  <si>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</si>
  <si>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</si>
  <si>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</si>
  <si>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</si>
  <si>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</si>
  <si>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</si>
  <si>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</si>
  <si>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</si>
  <si>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</si>
  <si>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</si>
  <si>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</si>
  <si>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</si>
  <si>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</si>
  <si>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</si>
  <si>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</si>
  <si>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</si>
  <si>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</si>
  <si>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</si>
  <si>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</si>
  <si>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</si>
  <si>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</si>
  <si>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</si>
  <si>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</si>
  <si>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</si>
  <si>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</si>
  <si>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</si>
  <si>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</si>
  <si>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</si>
  <si>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</si>
  <si>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</si>
  <si>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</si>
  <si>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</si>
  <si>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</si>
  <si>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</si>
  <si>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</si>
  <si>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</si>
  <si>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</si>
  <si>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</si>
  <si>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</si>
  <si>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</si>
  <si>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</si>
  <si>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</si>
  <si>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</si>
  <si>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</si>
  <si>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</si>
  <si>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</si>
  <si>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</si>
  <si>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</si>
  <si>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</si>
  <si>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</si>
  <si>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</si>
  <si>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</si>
  <si>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</si>
  <si>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</si>
  <si>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</si>
  <si>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</si>
  <si>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</si>
  <si>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</si>
  <si>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</si>
  <si>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</si>
  <si>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</si>
  <si>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</si>
  <si>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</si>
  <si>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</si>
  <si>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</si>
  <si>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</si>
  <si>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</si>
  <si>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</si>
  <si>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</si>
  <si>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</si>
  <si>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</si>
  <si>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</si>
  <si>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</si>
  <si>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</si>
  <si>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</si>
  <si>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</si>
  <si>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</si>
  <si>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</si>
  <si>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</si>
  <si>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</si>
  <si>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</si>
  <si>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</si>
  <si>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</si>
  <si>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</si>
  <si>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</si>
  <si>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</si>
  <si>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</si>
  <si>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</si>
  <si>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</si>
  <si>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</si>
  <si>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</si>
  <si>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</si>
  <si>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</si>
  <si>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</si>
  <si>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</si>
  <si>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</si>
  <si>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</si>
  <si>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</si>
  <si>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</si>
  <si>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</si>
  <si>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</si>
  <si>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</si>
  <si>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</si>
  <si>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</si>
  <si>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</si>
  <si>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</si>
  <si>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</si>
  <si>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</si>
  <si>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</si>
  <si>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</si>
  <si>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</si>
  <si>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</si>
  <si>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</si>
  <si>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</si>
  <si>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</si>
  <si>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</si>
  <si>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</si>
  <si>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</si>
  <si>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</si>
  <si>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</si>
  <si>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</si>
  <si>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</si>
  <si>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</si>
  <si>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</si>
  <si>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</si>
  <si>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</si>
  <si>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</si>
  <si>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</si>
  <si>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</si>
  <si>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</si>
  <si>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</si>
  <si>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</si>
  <si>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</si>
  <si>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</si>
  <si>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</si>
  <si>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</si>
  <si>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</si>
  <si>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</si>
  <si>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</si>
  <si>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</si>
  <si>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</si>
  <si>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</si>
  <si>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</si>
  <si>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</si>
  <si>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</si>
  <si>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</si>
  <si>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越谷市</t>
    <rPh sb="0" eb="3">
      <t>コシ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</si>
</sst>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D10" sqref="AD1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4"/>
      <c r="AO1" s="485" t="s">
        <v>1</v>
      </c>
    </row>
    <row r="2" spans="1:41" s="239"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6"/>
    </row>
    <row r="3" spans="1:41" s="487"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79"/>
    </row>
    <row r="4" spans="1:41" s="239" customFormat="1" ht="40.950000000000003"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03" t="s">
        <v>2522</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t="s">
        <v>2490</v>
      </c>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t="s">
        <v>2490</v>
      </c>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t="s">
        <v>2491</v>
      </c>
      <c r="M17" s="666"/>
      <c r="N17" s="666"/>
      <c r="O17" s="667"/>
      <c r="P17" s="491" t="s">
        <v>15</v>
      </c>
      <c r="Q17" s="668" t="s">
        <v>2492</v>
      </c>
      <c r="R17" s="669"/>
      <c r="S17" s="669"/>
      <c r="T17" s="669"/>
      <c r="U17" s="670"/>
      <c r="V17" s="488"/>
      <c r="W17" s="488"/>
      <c r="X17" s="488"/>
      <c r="Y17" s="488"/>
      <c r="Z17" s="488"/>
      <c r="AB17" s="16"/>
      <c r="AC17" s="16"/>
      <c r="AD17" s="16"/>
      <c r="AO17" s="282" t="s">
        <v>16</v>
      </c>
    </row>
    <row r="18" spans="1:41" ht="44.1" customHeight="1">
      <c r="A18" s="658"/>
      <c r="B18" s="661" t="s">
        <v>17</v>
      </c>
      <c r="C18" s="661"/>
      <c r="D18" s="661"/>
      <c r="E18" s="661"/>
      <c r="F18" s="661"/>
      <c r="G18" s="661"/>
      <c r="H18" s="661"/>
      <c r="I18" s="661"/>
      <c r="J18" s="661"/>
      <c r="K18" s="661"/>
      <c r="L18" s="662" t="s">
        <v>2493</v>
      </c>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100-0005</v>
      </c>
    </row>
    <row r="19" spans="1:41" ht="38.25" customHeight="1">
      <c r="A19" s="659"/>
      <c r="B19" s="661" t="s">
        <v>18</v>
      </c>
      <c r="C19" s="661"/>
      <c r="D19" s="661"/>
      <c r="E19" s="661"/>
      <c r="F19" s="661"/>
      <c r="G19" s="661"/>
      <c r="H19" s="661"/>
      <c r="I19" s="661"/>
      <c r="J19" s="661"/>
      <c r="K19" s="661"/>
      <c r="L19" s="706" t="s">
        <v>2494</v>
      </c>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t="s">
        <v>2497</v>
      </c>
      <c r="M22" s="672"/>
      <c r="N22" s="672"/>
      <c r="O22" s="672"/>
      <c r="P22" s="672"/>
      <c r="Q22" s="672"/>
      <c r="R22" s="672"/>
      <c r="S22" s="672"/>
      <c r="T22" s="672"/>
      <c r="U22" s="672"/>
      <c r="V22" s="673"/>
      <c r="W22" s="492"/>
      <c r="X22" s="492"/>
      <c r="Y22" s="492"/>
      <c r="Z22" s="492"/>
      <c r="AA22" s="493"/>
      <c r="AB22" s="493"/>
      <c r="AC22" s="493"/>
      <c r="AD22" s="493"/>
      <c r="AE22" s="493"/>
      <c r="AF22" s="493"/>
    </row>
    <row r="23" spans="1:41" ht="20.100000000000001" customHeight="1">
      <c r="A23" s="687" t="s">
        <v>23</v>
      </c>
      <c r="B23" s="660" t="s">
        <v>11</v>
      </c>
      <c r="C23" s="660"/>
      <c r="D23" s="660"/>
      <c r="E23" s="660"/>
      <c r="F23" s="660"/>
      <c r="G23" s="660"/>
      <c r="H23" s="660"/>
      <c r="I23" s="660"/>
      <c r="J23" s="660"/>
      <c r="K23" s="660"/>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88"/>
      <c r="B24" s="696" t="s">
        <v>21</v>
      </c>
      <c r="C24" s="696"/>
      <c r="D24" s="696"/>
      <c r="E24" s="696"/>
      <c r="F24" s="696"/>
      <c r="G24" s="696"/>
      <c r="H24" s="696"/>
      <c r="I24" s="696"/>
      <c r="J24" s="696"/>
      <c r="K24" s="696"/>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46" t="s">
        <v>24</v>
      </c>
      <c r="B25" s="660" t="s">
        <v>25</v>
      </c>
      <c r="C25" s="660"/>
      <c r="D25" s="660"/>
      <c r="E25" s="660"/>
      <c r="F25" s="660"/>
      <c r="G25" s="660"/>
      <c r="H25" s="660"/>
      <c r="I25" s="660"/>
      <c r="J25" s="660"/>
      <c r="K25" s="660"/>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59"/>
      <c r="B26" s="660" t="s">
        <v>26</v>
      </c>
      <c r="C26" s="660"/>
      <c r="D26" s="660"/>
      <c r="E26" s="660"/>
      <c r="F26" s="660"/>
      <c r="G26" s="660"/>
      <c r="H26" s="660"/>
      <c r="I26" s="660"/>
      <c r="J26" s="660"/>
      <c r="K26" s="660"/>
      <c r="L26" s="693" t="s">
        <v>2501</v>
      </c>
      <c r="M26" s="694"/>
      <c r="N26" s="694"/>
      <c r="O26" s="694"/>
      <c r="P26" s="694"/>
      <c r="Q26" s="694"/>
      <c r="R26" s="694"/>
      <c r="S26" s="694"/>
      <c r="T26" s="694"/>
      <c r="U26" s="694"/>
      <c r="V26" s="694"/>
      <c r="W26" s="694"/>
      <c r="X26" s="695"/>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2</v>
      </c>
      <c r="U33" s="679"/>
      <c r="V33" s="477" t="s">
        <v>33</v>
      </c>
      <c r="W33" s="231" t="s">
        <v>2516</v>
      </c>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1</v>
      </c>
      <c r="U34" s="679"/>
      <c r="V34" s="477" t="s">
        <v>33</v>
      </c>
      <c r="W34" s="232" t="s">
        <v>2516</v>
      </c>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1</v>
      </c>
      <c r="U35" s="679"/>
      <c r="V35" s="477" t="s">
        <v>33</v>
      </c>
      <c r="W35" s="232" t="s">
        <v>2516</v>
      </c>
      <c r="Y35" s="238"/>
      <c r="Z35" s="238"/>
      <c r="AA35" s="238"/>
      <c r="AB35" s="238"/>
      <c r="AC35" s="238"/>
      <c r="AD35" s="238"/>
      <c r="AE35" s="238"/>
      <c r="AF35" s="238"/>
      <c r="AG35" s="238"/>
    </row>
    <row r="36" spans="1:43" s="239" customFormat="1" ht="18.600000000000001"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3</v>
      </c>
      <c r="U36" s="679"/>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8" t="s">
        <v>49</v>
      </c>
      <c r="W39" s="645"/>
      <c r="X39" s="645"/>
      <c r="Y39" s="645"/>
      <c r="Z39" s="645"/>
      <c r="AA39" s="645"/>
      <c r="AB39" s="645"/>
      <c r="AC39" s="678"/>
      <c r="AD39" s="712"/>
      <c r="AE39" s="644"/>
      <c r="AF39" s="714"/>
      <c r="AG39" s="639"/>
      <c r="AH39"/>
      <c r="AI39"/>
      <c r="AJ39"/>
      <c r="AK39"/>
      <c r="AL39"/>
      <c r="AM39"/>
      <c r="AN39"/>
    </row>
    <row r="40" spans="1:43" ht="45" customHeight="1">
      <c r="A40" s="634">
        <v>1</v>
      </c>
      <c r="B40" s="654" t="s">
        <v>2502</v>
      </c>
      <c r="C40" s="655"/>
      <c r="D40" s="655"/>
      <c r="E40" s="655"/>
      <c r="F40" s="655"/>
      <c r="G40" s="655"/>
      <c r="H40" s="655"/>
      <c r="I40" s="655"/>
      <c r="J40" s="655"/>
      <c r="K40" s="655"/>
      <c r="L40" s="657" t="s">
        <v>2503</v>
      </c>
      <c r="M40" s="657"/>
      <c r="N40" s="657"/>
      <c r="O40" s="657"/>
      <c r="P40" s="657"/>
      <c r="Q40" s="656" t="s">
        <v>490</v>
      </c>
      <c r="R40" s="656"/>
      <c r="S40" s="656"/>
      <c r="T40" s="656"/>
      <c r="U40" s="656"/>
      <c r="V40" s="633" t="s">
        <v>1635</v>
      </c>
      <c r="W40" s="637" t="s">
        <v>2504</v>
      </c>
      <c r="X40" s="637"/>
      <c r="Y40" s="637"/>
      <c r="Z40" s="637" t="s">
        <v>385</v>
      </c>
      <c r="AA40" s="637"/>
      <c r="AB40" s="637"/>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8" t="s">
        <v>2505</v>
      </c>
      <c r="C41" s="649"/>
      <c r="D41" s="649"/>
      <c r="E41" s="649"/>
      <c r="F41" s="649"/>
      <c r="G41" s="649"/>
      <c r="H41" s="649"/>
      <c r="I41" s="649"/>
      <c r="J41" s="649"/>
      <c r="K41" s="649"/>
      <c r="L41" s="647" t="s">
        <v>383</v>
      </c>
      <c r="M41" s="647"/>
      <c r="N41" s="647"/>
      <c r="O41" s="647"/>
      <c r="P41" s="647"/>
      <c r="Q41" s="636" t="s">
        <v>490</v>
      </c>
      <c r="R41" s="636"/>
      <c r="S41" s="636"/>
      <c r="T41" s="636"/>
      <c r="U41" s="636"/>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4">
        <f t="shared" ref="A42:A105" si="1">A41+1</f>
        <v>3</v>
      </c>
      <c r="B42" s="648" t="s">
        <v>2507</v>
      </c>
      <c r="C42" s="649"/>
      <c r="D42" s="649"/>
      <c r="E42" s="649"/>
      <c r="F42" s="649"/>
      <c r="G42" s="649"/>
      <c r="H42" s="649"/>
      <c r="I42" s="649"/>
      <c r="J42" s="649"/>
      <c r="K42" s="649"/>
      <c r="L42" s="647" t="s">
        <v>383</v>
      </c>
      <c r="M42" s="647"/>
      <c r="N42" s="647"/>
      <c r="O42" s="647"/>
      <c r="P42" s="647"/>
      <c r="Q42" s="636" t="s">
        <v>490</v>
      </c>
      <c r="R42" s="636"/>
      <c r="S42" s="636"/>
      <c r="T42" s="636"/>
      <c r="U42" s="636"/>
      <c r="V42" s="476" t="s">
        <v>1640</v>
      </c>
      <c r="W42" s="635" t="s">
        <v>2508</v>
      </c>
      <c r="X42" s="635"/>
      <c r="Y42" s="635"/>
      <c r="Z42" s="635" t="s">
        <v>2509</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4">
        <f t="shared" si="1"/>
        <v>4</v>
      </c>
      <c r="B43" s="648" t="s">
        <v>2510</v>
      </c>
      <c r="C43" s="649"/>
      <c r="D43" s="649"/>
      <c r="E43" s="649"/>
      <c r="F43" s="649"/>
      <c r="G43" s="649"/>
      <c r="H43" s="649"/>
      <c r="I43" s="649"/>
      <c r="J43" s="649"/>
      <c r="K43" s="649"/>
      <c r="L43" s="647" t="s">
        <v>383</v>
      </c>
      <c r="M43" s="647"/>
      <c r="N43" s="647"/>
      <c r="O43" s="647"/>
      <c r="P43" s="647"/>
      <c r="Q43" s="636" t="s">
        <v>490</v>
      </c>
      <c r="R43" s="636"/>
      <c r="S43" s="636"/>
      <c r="T43" s="636"/>
      <c r="U43" s="636"/>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4">
        <f t="shared" si="1"/>
        <v>5</v>
      </c>
      <c r="B44" s="648" t="s">
        <v>2511</v>
      </c>
      <c r="C44" s="649"/>
      <c r="D44" s="649"/>
      <c r="E44" s="649"/>
      <c r="F44" s="649"/>
      <c r="G44" s="649"/>
      <c r="H44" s="649"/>
      <c r="I44" s="649"/>
      <c r="J44" s="649"/>
      <c r="K44" s="649"/>
      <c r="L44" s="647" t="s">
        <v>383</v>
      </c>
      <c r="M44" s="647"/>
      <c r="N44" s="647"/>
      <c r="O44" s="647"/>
      <c r="P44" s="647"/>
      <c r="Q44" s="636" t="s">
        <v>490</v>
      </c>
      <c r="R44" s="636"/>
      <c r="S44" s="636"/>
      <c r="T44" s="636"/>
      <c r="U44" s="636"/>
      <c r="V44" s="476" t="s">
        <v>1644</v>
      </c>
      <c r="W44" s="635" t="s">
        <v>2512</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4">
        <f t="shared" si="1"/>
        <v>6</v>
      </c>
      <c r="B45" s="648" t="s">
        <v>2513</v>
      </c>
      <c r="C45" s="649"/>
      <c r="D45" s="649"/>
      <c r="E45" s="649"/>
      <c r="F45" s="649"/>
      <c r="G45" s="649"/>
      <c r="H45" s="649"/>
      <c r="I45" s="649"/>
      <c r="J45" s="649"/>
      <c r="K45" s="649"/>
      <c r="L45" s="647" t="s">
        <v>383</v>
      </c>
      <c r="M45" s="647"/>
      <c r="N45" s="647"/>
      <c r="O45" s="647"/>
      <c r="P45" s="647"/>
      <c r="Q45" s="636" t="s">
        <v>490</v>
      </c>
      <c r="R45" s="636"/>
      <c r="S45" s="636"/>
      <c r="T45" s="636"/>
      <c r="U45" s="636"/>
      <c r="V45" s="476" t="s">
        <v>1636</v>
      </c>
      <c r="W45" s="635" t="s">
        <v>2514</v>
      </c>
      <c r="X45" s="635"/>
      <c r="Y45" s="635"/>
      <c r="Z45" s="635" t="s">
        <v>2515</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5" t="s">
        <v>7</v>
      </c>
      <c r="AD1" s="855"/>
      <c r="AE1" s="855"/>
      <c r="AF1" s="855" t="str">
        <f>IF(基本情報入力シート!C11="","",基本情報入力シート!C11)</f>
        <v>越谷市</v>
      </c>
      <c r="AG1" s="855"/>
      <c r="AH1" s="855"/>
      <c r="AI1" s="855"/>
      <c r="AJ1" s="855"/>
      <c r="AK1" s="856"/>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68" t="s">
        <v>11</v>
      </c>
      <c r="C5" s="868"/>
      <c r="D5" s="868"/>
      <c r="E5" s="868"/>
      <c r="F5" s="868"/>
      <c r="G5" s="868"/>
      <c r="H5" s="869" t="str">
        <f>IF(基本情報入力シート!L15="","",基本情報入力シート!L15)</f>
        <v>○○ケアサービス</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7"/>
      <c r="AM5" s="247"/>
      <c r="AN5" s="247"/>
      <c r="AO5" s="247"/>
      <c r="AP5" s="247"/>
      <c r="AQ5" s="247"/>
      <c r="AR5" s="247"/>
      <c r="AS5" s="247"/>
      <c r="AT5" s="247"/>
      <c r="AU5" s="247"/>
      <c r="AV5" s="247"/>
      <c r="AW5" s="247"/>
      <c r="AX5" s="247"/>
      <c r="AY5" s="247"/>
    </row>
    <row r="6" spans="1:51" s="12" customFormat="1" ht="25.5" customHeight="1">
      <c r="A6" s="247"/>
      <c r="B6" s="871" t="s">
        <v>53</v>
      </c>
      <c r="C6" s="871"/>
      <c r="D6" s="871"/>
      <c r="E6" s="871"/>
      <c r="F6" s="871"/>
      <c r="G6" s="871"/>
      <c r="H6" s="872" t="str">
        <f>IF(基本情報入力シート!L16="","",基本情報入力シート!L16)</f>
        <v>○○ケアサービス</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7"/>
      <c r="AM6" s="247"/>
      <c r="AN6" s="247"/>
      <c r="AO6" s="247"/>
      <c r="AP6" s="247"/>
      <c r="AQ6" s="247"/>
      <c r="AR6" s="247"/>
      <c r="AS6" s="247"/>
      <c r="AT6" s="247"/>
      <c r="AU6" s="247"/>
      <c r="AV6" s="247"/>
      <c r="AW6" s="247"/>
      <c r="AX6" s="247"/>
      <c r="AY6" s="247"/>
    </row>
    <row r="7" spans="1:51" s="12" customFormat="1" ht="12.75" customHeight="1">
      <c r="A7" s="247"/>
      <c r="B7" s="874" t="s">
        <v>54</v>
      </c>
      <c r="C7" s="874"/>
      <c r="D7" s="874"/>
      <c r="E7" s="874"/>
      <c r="F7" s="874"/>
      <c r="G7" s="874"/>
      <c r="H7" s="248" t="s">
        <v>14</v>
      </c>
      <c r="I7" s="875" t="str">
        <f>IF(基本情報入力シート!AO18="－","",基本情報入力シート!AO18)</f>
        <v>100-0005</v>
      </c>
      <c r="J7" s="875"/>
      <c r="K7" s="875"/>
      <c r="L7" s="87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4"/>
      <c r="C8" s="874"/>
      <c r="D8" s="874"/>
      <c r="E8" s="874"/>
      <c r="F8" s="874"/>
      <c r="G8" s="874"/>
      <c r="H8" s="876" t="str">
        <f>IF(基本情報入力シート!L18="","",基本情報入力シート!L18)</f>
        <v>東京都千代田区１－１－１</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7"/>
      <c r="AM8" s="247"/>
      <c r="AN8" s="247"/>
      <c r="AO8" s="247"/>
      <c r="AP8" s="247"/>
      <c r="AQ8" s="247"/>
      <c r="AR8" s="247"/>
      <c r="AS8" s="247"/>
      <c r="AT8" s="247"/>
      <c r="AU8" s="247"/>
      <c r="AV8" s="247"/>
      <c r="AW8" s="247"/>
      <c r="AX8" s="247"/>
      <c r="AY8" s="247" t="b">
        <v>1</v>
      </c>
    </row>
    <row r="9" spans="1:51" s="12" customFormat="1" ht="16.5" customHeight="1">
      <c r="A9" s="247"/>
      <c r="B9" s="874"/>
      <c r="C9" s="874"/>
      <c r="D9" s="874"/>
      <c r="E9" s="874"/>
      <c r="F9" s="874"/>
      <c r="G9" s="874"/>
      <c r="H9" s="877" t="str">
        <f>IF(基本情報入力シート!L19="","",基本情報入力シート!L19)</f>
        <v>○○ビル○○号室</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7"/>
      <c r="AM9" s="247"/>
      <c r="AN9" s="247"/>
      <c r="AO9" s="247"/>
      <c r="AP9" s="247"/>
      <c r="AQ9" s="247"/>
      <c r="AR9" s="247"/>
      <c r="AS9" s="247"/>
      <c r="AT9" s="247"/>
      <c r="AU9" s="247"/>
      <c r="AV9" s="247"/>
      <c r="AW9" s="247"/>
      <c r="AX9" s="247"/>
      <c r="AY9" s="247"/>
    </row>
    <row r="10" spans="1:51" s="12" customFormat="1" ht="13.5" customHeight="1">
      <c r="A10" s="247"/>
      <c r="B10" s="887" t="s">
        <v>11</v>
      </c>
      <c r="C10" s="887"/>
      <c r="D10" s="887"/>
      <c r="E10" s="887"/>
      <c r="F10" s="887"/>
      <c r="G10" s="887"/>
      <c r="H10" s="869" t="str">
        <f>IF(基本情報入力シート!L23="","",基本情報入力シート!L23)</f>
        <v>コウロウ　タロウ</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7"/>
      <c r="AM10" s="247"/>
      <c r="AN10" s="247"/>
      <c r="AO10" s="247"/>
      <c r="AP10" s="247"/>
      <c r="AQ10" s="247"/>
      <c r="AR10" s="247"/>
      <c r="AS10" s="247"/>
      <c r="AT10" s="247"/>
      <c r="AU10" s="247"/>
      <c r="AV10" s="247"/>
      <c r="AW10" s="247"/>
      <c r="AX10" s="247"/>
      <c r="AY10" s="247"/>
    </row>
    <row r="11" spans="1:51" s="12" customFormat="1" ht="22.5" customHeight="1">
      <c r="A11" s="247"/>
      <c r="B11" s="888" t="s">
        <v>55</v>
      </c>
      <c r="C11" s="888"/>
      <c r="D11" s="888"/>
      <c r="E11" s="888"/>
      <c r="F11" s="888"/>
      <c r="G11" s="888"/>
      <c r="H11" s="889" t="str">
        <f>IF(基本情報入力シート!L24="","",基本情報入力シート!L24)</f>
        <v>厚労　太郎</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7"/>
      <c r="AM11" s="247"/>
      <c r="AN11" s="247"/>
      <c r="AO11" s="247"/>
      <c r="AP11" s="247"/>
      <c r="AQ11" s="247"/>
      <c r="AR11" s="247"/>
      <c r="AS11" s="247"/>
      <c r="AT11" s="247"/>
      <c r="AU11" s="247"/>
      <c r="AV11" s="247"/>
      <c r="AW11" s="247"/>
      <c r="AX11" s="247"/>
      <c r="AY11" s="247"/>
    </row>
    <row r="12" spans="1:51" s="12" customFormat="1" ht="18.75" customHeight="1">
      <c r="A12" s="247"/>
      <c r="B12" s="891" t="s">
        <v>56</v>
      </c>
      <c r="C12" s="891"/>
      <c r="D12" s="891"/>
      <c r="E12" s="891"/>
      <c r="F12" s="891"/>
      <c r="G12" s="891"/>
      <c r="H12" s="891" t="s">
        <v>25</v>
      </c>
      <c r="I12" s="892"/>
      <c r="J12" s="892"/>
      <c r="K12" s="892"/>
      <c r="L12" s="881" t="str">
        <f>IF(基本情報入力シート!L25="","",基本情報入力シート!L25)</f>
        <v>000-0000-0000</v>
      </c>
      <c r="M12" s="881"/>
      <c r="N12" s="881"/>
      <c r="O12" s="881"/>
      <c r="P12" s="881"/>
      <c r="Q12" s="881"/>
      <c r="R12" s="881"/>
      <c r="S12" s="881"/>
      <c r="T12" s="881"/>
      <c r="U12" s="881"/>
      <c r="V12" s="893" t="s">
        <v>26</v>
      </c>
      <c r="W12" s="893"/>
      <c r="X12" s="893"/>
      <c r="Y12" s="893"/>
      <c r="Z12" s="881" t="str">
        <f>IF(基本情報入力シート!L26="","",基本情報入力シート!L26)</f>
        <v>aaa@aaa.com</v>
      </c>
      <c r="AA12" s="881"/>
      <c r="AB12" s="881"/>
      <c r="AC12" s="881"/>
      <c r="AD12" s="881"/>
      <c r="AE12" s="881"/>
      <c r="AF12" s="881"/>
      <c r="AG12" s="881"/>
      <c r="AH12" s="881"/>
      <c r="AI12" s="881"/>
      <c r="AJ12" s="881"/>
      <c r="AK12" s="882"/>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2" t="s">
        <v>60</v>
      </c>
      <c r="D16" s="862"/>
      <c r="E16" s="862"/>
      <c r="F16" s="862"/>
      <c r="G16" s="862"/>
      <c r="H16" s="862"/>
      <c r="I16" s="862"/>
      <c r="J16" s="862"/>
      <c r="K16" s="862"/>
      <c r="L16" s="862"/>
      <c r="M16" s="862"/>
      <c r="N16" s="862"/>
      <c r="O16" s="862"/>
      <c r="P16" s="862"/>
      <c r="Q16" s="886">
        <f>SUM('別紙様式2-2（個票（４、５月））'!L5:M5,'別紙様式2-3（個票（６月以降））'!K6)</f>
        <v>144283008</v>
      </c>
      <c r="R16" s="886"/>
      <c r="S16" s="886"/>
      <c r="T16" s="886"/>
      <c r="U16" s="886"/>
      <c r="V16" s="886"/>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79" t="s">
        <v>63</v>
      </c>
      <c r="D17" s="879"/>
      <c r="E17" s="879"/>
      <c r="F17" s="879"/>
      <c r="G17" s="879"/>
      <c r="H17" s="879"/>
      <c r="I17" s="879"/>
      <c r="J17" s="879"/>
      <c r="K17" s="879"/>
      <c r="L17" s="879"/>
      <c r="M17" s="879"/>
      <c r="N17" s="879"/>
      <c r="O17" s="879"/>
      <c r="P17" s="879"/>
      <c r="Q17" s="880">
        <v>150000000</v>
      </c>
      <c r="R17" s="880"/>
      <c r="S17" s="880"/>
      <c r="T17" s="880"/>
      <c r="U17" s="880"/>
      <c r="V17" s="88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2"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8"/>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47285918</v>
      </c>
      <c r="U25" s="863"/>
      <c r="V25" s="863"/>
      <c r="W25" s="863"/>
      <c r="X25" s="863"/>
      <c r="Y25" s="863"/>
      <c r="Z25" s="273" t="s">
        <v>61</v>
      </c>
      <c r="AA25" s="274" t="s">
        <v>64</v>
      </c>
      <c r="AB25" s="864" t="str">
        <f>IF(H6="", "", IFERROR(IF(T26&gt;=T25,"○","×"),""))</f>
        <v>○</v>
      </c>
      <c r="AC25" s="275"/>
      <c r="AD25" s="276"/>
      <c r="AE25" s="276"/>
      <c r="AF25" s="276"/>
      <c r="AG25" s="276"/>
      <c r="AH25" s="276"/>
      <c r="AI25" s="276"/>
      <c r="AJ25" s="276"/>
      <c r="AK25" s="276"/>
      <c r="AL25" s="15"/>
      <c r="AM25" s="800" t="s">
        <v>72</v>
      </c>
      <c r="AN25" s="801"/>
      <c r="AO25" s="801"/>
      <c r="AP25" s="801"/>
      <c r="AQ25" s="801"/>
      <c r="AR25" s="801"/>
      <c r="AS25" s="801"/>
      <c r="AT25" s="801"/>
      <c r="AU25" s="801"/>
      <c r="AV25" s="801"/>
      <c r="AW25" s="801"/>
      <c r="AX25" s="801"/>
      <c r="AY25" s="802"/>
    </row>
    <row r="26" spans="1:60" ht="28.5" customHeight="1" thickBot="1">
      <c r="A26" s="15"/>
      <c r="B26" s="272" t="s">
        <v>62</v>
      </c>
      <c r="C26" s="761" t="s">
        <v>73</v>
      </c>
      <c r="D26" s="761"/>
      <c r="E26" s="761"/>
      <c r="F26" s="761"/>
      <c r="G26" s="761"/>
      <c r="H26" s="761"/>
      <c r="I26" s="761"/>
      <c r="J26" s="761"/>
      <c r="K26" s="761"/>
      <c r="L26" s="761"/>
      <c r="M26" s="761"/>
      <c r="N26" s="761"/>
      <c r="O26" s="761"/>
      <c r="P26" s="761"/>
      <c r="Q26" s="761"/>
      <c r="R26" s="761"/>
      <c r="S26" s="761"/>
      <c r="T26" s="853">
        <v>50000000</v>
      </c>
      <c r="U26" s="853"/>
      <c r="V26" s="853"/>
      <c r="W26" s="853"/>
      <c r="X26" s="853"/>
      <c r="Y26" s="854"/>
      <c r="Z26" s="277" t="s">
        <v>61</v>
      </c>
      <c r="AA26" s="274" t="s">
        <v>64</v>
      </c>
      <c r="AB26" s="865"/>
      <c r="AC26" s="275"/>
      <c r="AD26" s="276"/>
      <c r="AE26" s="276"/>
      <c r="AF26" s="276"/>
      <c r="AG26" s="276"/>
      <c r="AH26" s="276"/>
      <c r="AI26" s="276"/>
      <c r="AJ26" s="276"/>
      <c r="AK26" s="276"/>
      <c r="AL26" s="15"/>
      <c r="AM26" s="803"/>
      <c r="AN26" s="804"/>
      <c r="AO26" s="804"/>
      <c r="AP26" s="804"/>
      <c r="AQ26" s="804"/>
      <c r="AR26" s="804"/>
      <c r="AS26" s="804"/>
      <c r="AT26" s="804"/>
      <c r="AU26" s="804"/>
      <c r="AV26" s="804"/>
      <c r="AW26" s="804"/>
      <c r="AX26" s="804"/>
      <c r="AY26" s="80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57" t="s">
        <v>78</v>
      </c>
      <c r="BB31" s="857"/>
      <c r="BC31" s="857"/>
      <c r="BD31" s="857"/>
      <c r="BE31" s="857" t="s">
        <v>79</v>
      </c>
      <c r="BF31" s="857"/>
      <c r="BG31" s="857"/>
      <c r="BH31" s="857"/>
    </row>
    <row r="32" spans="1:60" s="12" customFormat="1" ht="18" customHeight="1" thickBot="1">
      <c r="A32" s="247"/>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58">
        <f>COUNTIF('別紙様式2-2（個票（４、５月））'!N:N,"処遇改善加算Ⅰ")+COUNTIF('別紙様式2-2（個票（４、５月））'!N:N,"処遇改善加算Ⅱ")+COUNTIF('別紙様式2-2（個票（４、５月））'!N:N,"処遇改善加算Ⅲ")+COUNTIF('別紙様式2-2（個票（４、５月））'!N:N,"処遇改善加算Ⅳ")</f>
        <v>4</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58"/>
      <c r="BG32" s="858"/>
      <c r="BH32" s="858"/>
    </row>
    <row r="33" spans="1:60" s="12" customFormat="1" ht="33" customHeight="1" thickBot="1">
      <c r="A33" s="247"/>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88"/>
      <c r="C34" s="788"/>
      <c r="D34" s="788"/>
      <c r="E34" s="788"/>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7"/>
      <c r="AM35" s="284"/>
      <c r="AN35" s="284"/>
      <c r="AO35" s="284"/>
      <c r="AP35" s="284"/>
      <c r="AQ35" s="284"/>
      <c r="AR35" s="284"/>
      <c r="AS35" s="284"/>
      <c r="AT35" s="284"/>
      <c r="AU35" s="284"/>
      <c r="AV35" s="284"/>
      <c r="AW35" s="284"/>
      <c r="AX35" s="284"/>
      <c r="AY35" s="284"/>
      <c r="BA35" s="857" t="s">
        <v>83</v>
      </c>
      <c r="BB35" s="857"/>
      <c r="BC35" s="857"/>
      <c r="BD35" s="857"/>
      <c r="BE35" s="857" t="s">
        <v>83</v>
      </c>
      <c r="BF35" s="857"/>
      <c r="BG35" s="857"/>
      <c r="BH35" s="857"/>
    </row>
    <row r="36" spans="1:60" s="12" customFormat="1" ht="18" customHeight="1" thickBot="1">
      <c r="A36" s="247"/>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58">
        <f>COUNTIF('別紙様式2-2（個票（４、５月））'!N:N,"処遇改善加算Ⅰ")+COUNTIF('別紙様式2-2（個票（４、５月））'!N:N,"処遇改善加算Ⅱ")+COUNTIF('別紙様式2-2（個票（４、５月））'!N:N,"処遇改善加算Ⅲ")</f>
        <v>3</v>
      </c>
      <c r="BB36" s="858"/>
      <c r="BC36" s="858"/>
      <c r="BD36" s="858"/>
      <c r="BE36" s="858">
        <f>COUNTIF('別紙様式2-3（個票（６月以降））'!N:N,"*処遇改善加算Ⅰ*")+COUNTIF('別紙様式2-3（個票（６月以降））'!N:N,"*処遇改善加算Ⅱ*")+COUNTIF('別紙様式2-3（個票（６月以降））'!N:N,"処遇改善加算Ⅲ")</f>
        <v>4</v>
      </c>
      <c r="BF36" s="858"/>
      <c r="BG36" s="858"/>
      <c r="BH36" s="858"/>
    </row>
    <row r="37" spans="1:60" s="12" customFormat="1" ht="30.6" customHeight="1" thickBot="1">
      <c r="A37" s="247"/>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7"/>
      <c r="AM39" s="247"/>
      <c r="AN39" s="247"/>
      <c r="AO39" s="247"/>
      <c r="AP39" s="247"/>
      <c r="AQ39" s="247"/>
      <c r="AR39" s="247"/>
      <c r="AS39" s="247"/>
      <c r="AT39" s="247"/>
      <c r="AU39" s="247"/>
      <c r="AV39" s="247"/>
      <c r="AW39" s="247"/>
      <c r="AX39" s="247"/>
      <c r="AY39" s="247"/>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57">
        <f>COUNTIF('別紙様式2-2（個票（４、５月））'!N:N,"処遇改善加算Ⅰ")+COUNTIF('別紙様式2-2（個票（４、５月））'!N:N,"処遇改善加算Ⅱ")</f>
        <v>2</v>
      </c>
      <c r="BB40" s="857"/>
      <c r="BC40" s="857"/>
      <c r="BD40" s="857"/>
      <c r="BE40" s="858">
        <f>COUNTIF('別紙様式2-3（個票（６月以降））'!N:N,"*処遇改善加算Ⅰ*")+COUNTIF('別紙様式2-3（個票（６月以降））'!N:N,"*処遇改善加算Ⅱ*")</f>
        <v>4</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2" t="s">
        <v>92</v>
      </c>
      <c r="AN44" s="902"/>
      <c r="AO44" s="902"/>
      <c r="AP44" s="902"/>
      <c r="AQ44" s="902"/>
      <c r="AR44" s="902"/>
      <c r="AS44" s="902"/>
      <c r="AT44" s="902"/>
      <c r="AU44" s="902"/>
      <c r="AV44" s="902"/>
      <c r="AW44" s="902"/>
      <c r="AX44" s="902"/>
      <c r="AY44" s="902"/>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2" t="s">
        <v>97</v>
      </c>
      <c r="AL48" s="247"/>
      <c r="AM48" s="897" t="s">
        <v>98</v>
      </c>
      <c r="AN48" s="897"/>
      <c r="AO48" s="897"/>
      <c r="AP48" s="897"/>
      <c r="AQ48" s="897"/>
      <c r="AR48" s="897"/>
      <c r="AS48" s="897"/>
      <c r="AT48" s="897"/>
      <c r="AU48" s="897"/>
      <c r="AV48" s="897"/>
      <c r="AW48" s="897"/>
      <c r="AX48" s="897"/>
      <c r="AY48" s="897"/>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5">
        <f>COUNTIF('別紙様式2-2（個票（４、５月））'!N:N,"処遇改善加算Ⅰ")</f>
        <v>1</v>
      </c>
      <c r="BB51" s="895"/>
      <c r="BC51" s="895"/>
      <c r="BD51" s="895"/>
      <c r="BE51" s="895">
        <f>COUNTIF('別紙様式2-3（個票（６月以降））'!N:N,"*処遇改善加算Ⅰ*")</f>
        <v>2</v>
      </c>
      <c r="BF51" s="895"/>
      <c r="BG51" s="895"/>
      <c r="BH51" s="89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2"/>
      <c r="AM53" s="247"/>
      <c r="AN53" s="319"/>
      <c r="AO53" s="247"/>
      <c r="AP53" s="247"/>
      <c r="AQ53" s="247"/>
      <c r="AR53" s="247"/>
      <c r="AS53" s="247"/>
      <c r="AT53" s="247"/>
      <c r="AU53" s="247"/>
      <c r="AV53" s="247"/>
      <c r="AW53" s="247"/>
      <c r="AX53" s="247"/>
      <c r="AY53" s="247"/>
    </row>
    <row r="54" spans="1:60" s="16" customFormat="1" ht="19.5" customHeight="1" thickBot="1">
      <c r="A54" s="283"/>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5" t="str">
        <f>IF(H6="","",IF(OR(BA40&gt;0,BE40&gt;0),"該当",""))</f>
        <v>該当</v>
      </c>
      <c r="AJ58" s="846"/>
      <c r="AK58" s="847"/>
      <c r="AL58" s="247"/>
      <c r="AM58" s="283"/>
      <c r="AN58" s="283"/>
      <c r="AO58" s="283"/>
      <c r="AP58" s="283"/>
      <c r="AQ58" s="283"/>
      <c r="AR58" s="283"/>
      <c r="AS58" s="283"/>
      <c r="AT58" s="283"/>
      <c r="AU58" s="283"/>
      <c r="AV58" s="283"/>
      <c r="AW58" s="283"/>
      <c r="AX58" s="283"/>
      <c r="AY58" s="283"/>
    </row>
    <row r="59" spans="1:60" ht="51" customHeight="1">
      <c r="A59" s="15"/>
      <c r="B59" s="324"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48" t="str">
        <f>IF(H6="","",IF(OR(BA32-BA40&gt;0,BE32-BE40&gt;0),"該当",""))</f>
        <v>該当</v>
      </c>
      <c r="AJ61" s="849"/>
      <c r="AK61" s="850"/>
      <c r="AL61" s="247"/>
      <c r="AM61" s="247"/>
      <c r="AN61" s="247"/>
      <c r="AO61" s="15"/>
      <c r="AP61" s="247"/>
      <c r="AQ61" s="247"/>
      <c r="AR61" s="247"/>
      <c r="AS61" s="247"/>
      <c r="AT61" s="247"/>
      <c r="AU61" s="247"/>
      <c r="AV61" s="247"/>
      <c r="AW61" s="247"/>
      <c r="AX61" s="247"/>
      <c r="AY61" s="247"/>
    </row>
    <row r="62" spans="1:60" ht="59.4" customHeight="1">
      <c r="A62" s="15"/>
      <c r="B62" s="324"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50" t="s">
        <v>115</v>
      </c>
      <c r="C65" s="651"/>
      <c r="D65" s="651"/>
      <c r="E65" s="808" t="s">
        <v>362</v>
      </c>
      <c r="F65" s="809"/>
      <c r="G65" s="817" t="s">
        <v>116</v>
      </c>
      <c r="H65" s="818"/>
      <c r="I65" s="818"/>
      <c r="J65" s="818"/>
      <c r="K65" s="818"/>
      <c r="L65" s="818"/>
      <c r="M65" s="818"/>
      <c r="N65" s="818"/>
      <c r="O65" s="818"/>
      <c r="P65" s="818"/>
      <c r="Q65" s="818"/>
      <c r="R65" s="818"/>
      <c r="S65" s="818"/>
      <c r="T65" s="818"/>
      <c r="U65" s="818"/>
      <c r="V65" s="818"/>
      <c r="W65" s="818"/>
      <c r="X65" s="818"/>
      <c r="Y65" s="818"/>
      <c r="Z65" s="818"/>
      <c r="AA65" s="818"/>
      <c r="AB65" s="818"/>
      <c r="AC65" s="818"/>
      <c r="AD65" s="818"/>
      <c r="AE65" s="818"/>
      <c r="AF65" s="818"/>
      <c r="AG65" s="818"/>
      <c r="AH65" s="818"/>
      <c r="AI65" s="818"/>
      <c r="AJ65" s="818"/>
      <c r="AK65" s="818"/>
      <c r="AL65" s="247"/>
      <c r="AM65" s="800" t="str">
        <f>IF(AI58="該当", "！この区分（４項目）から２つ以上の取組が選択されていません。",  "！この区分（４項目）から１つ以上の取組が選択されていません。")</f>
        <v>！この区分（４項目）から２つ以上の取組が選択されていません。</v>
      </c>
      <c r="AN65" s="801"/>
      <c r="AO65" s="801"/>
      <c r="AP65" s="801"/>
      <c r="AQ65" s="801"/>
      <c r="AR65" s="801"/>
      <c r="AS65" s="801"/>
      <c r="AT65" s="801"/>
      <c r="AU65" s="801"/>
      <c r="AV65" s="801"/>
      <c r="AW65" s="801"/>
      <c r="AX65" s="802"/>
      <c r="AY65" s="247"/>
      <c r="AZ65" s="12"/>
      <c r="BA65" s="812">
        <f>COUNTIF(E65:F68, "✓")+COUNTIF(E65:F68, "誓約")</f>
        <v>2</v>
      </c>
      <c r="BB65" s="424">
        <f>IF(AI58="該当",1,IF(AI61="該当",2,""))</f>
        <v>1</v>
      </c>
    </row>
    <row r="66" spans="1:54" ht="15" customHeight="1" thickBot="1">
      <c r="A66" s="15"/>
      <c r="B66" s="652"/>
      <c r="C66" s="653"/>
      <c r="D66" s="653"/>
      <c r="E66" s="810"/>
      <c r="F66" s="811"/>
      <c r="G66" s="817" t="s">
        <v>117</v>
      </c>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247"/>
      <c r="AM66" s="803"/>
      <c r="AN66" s="804"/>
      <c r="AO66" s="804"/>
      <c r="AP66" s="804"/>
      <c r="AQ66" s="804"/>
      <c r="AR66" s="804"/>
      <c r="AS66" s="804"/>
      <c r="AT66" s="804"/>
      <c r="AU66" s="804"/>
      <c r="AV66" s="804"/>
      <c r="AW66" s="804"/>
      <c r="AX66" s="805"/>
      <c r="AY66" s="320"/>
      <c r="AZ66" s="331"/>
      <c r="BA66" s="812"/>
    </row>
    <row r="67" spans="1:54" ht="24.6" customHeight="1">
      <c r="A67" s="15"/>
      <c r="B67" s="652"/>
      <c r="C67" s="653"/>
      <c r="D67" s="653"/>
      <c r="E67" s="810" t="s">
        <v>2516</v>
      </c>
      <c r="F67" s="811"/>
      <c r="G67" s="817" t="s">
        <v>118</v>
      </c>
      <c r="H67" s="818"/>
      <c r="I67" s="818"/>
      <c r="J67" s="818"/>
      <c r="K67" s="818"/>
      <c r="L67" s="818"/>
      <c r="M67" s="818"/>
      <c r="N67" s="818"/>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6"/>
      <c r="C68" s="807"/>
      <c r="D68" s="807"/>
      <c r="E68" s="832"/>
      <c r="F68" s="833"/>
      <c r="G68" s="817" t="s">
        <v>119</v>
      </c>
      <c r="H68" s="818"/>
      <c r="I68" s="818"/>
      <c r="J68" s="818"/>
      <c r="K68" s="818"/>
      <c r="L68" s="818"/>
      <c r="M68" s="818"/>
      <c r="N68" s="818"/>
      <c r="O68" s="818"/>
      <c r="P68" s="818"/>
      <c r="Q68" s="818"/>
      <c r="R68" s="818"/>
      <c r="S68" s="818"/>
      <c r="T68" s="818"/>
      <c r="U68" s="818"/>
      <c r="V68" s="818"/>
      <c r="W68" s="818"/>
      <c r="X68" s="818"/>
      <c r="Y68" s="818"/>
      <c r="Z68" s="818"/>
      <c r="AA68" s="818"/>
      <c r="AB68" s="818"/>
      <c r="AC68" s="818"/>
      <c r="AD68" s="818"/>
      <c r="AE68" s="818"/>
      <c r="AF68" s="818"/>
      <c r="AG68" s="818"/>
      <c r="AH68" s="818"/>
      <c r="AI68" s="818"/>
      <c r="AJ68" s="818"/>
      <c r="AK68" s="818"/>
      <c r="AL68" s="247"/>
      <c r="AM68" s="332"/>
      <c r="AN68" s="332"/>
      <c r="AO68" s="332"/>
      <c r="AP68" s="332"/>
      <c r="AQ68" s="332"/>
      <c r="AR68" s="332"/>
      <c r="AS68" s="332"/>
      <c r="AT68" s="332"/>
      <c r="AU68" s="332"/>
      <c r="AV68" s="332"/>
      <c r="AW68" s="332"/>
      <c r="AX68" s="332"/>
      <c r="AY68" s="247"/>
      <c r="AZ68" s="12"/>
      <c r="BA68" s="812"/>
    </row>
    <row r="69" spans="1:54" ht="39.6" customHeight="1">
      <c r="A69" s="15"/>
      <c r="B69" s="650" t="s">
        <v>120</v>
      </c>
      <c r="C69" s="651"/>
      <c r="D69" s="651"/>
      <c r="E69" s="808" t="s">
        <v>2516</v>
      </c>
      <c r="F69" s="809"/>
      <c r="G69" s="817" t="s">
        <v>121</v>
      </c>
      <c r="H69" s="818"/>
      <c r="I69" s="818"/>
      <c r="J69" s="818"/>
      <c r="K69" s="818"/>
      <c r="L69" s="818"/>
      <c r="M69" s="818"/>
      <c r="N69" s="818"/>
      <c r="O69" s="818"/>
      <c r="P69" s="818"/>
      <c r="Q69" s="818"/>
      <c r="R69" s="818"/>
      <c r="S69" s="818"/>
      <c r="T69" s="818"/>
      <c r="U69" s="818"/>
      <c r="V69" s="818"/>
      <c r="W69" s="818"/>
      <c r="X69" s="818"/>
      <c r="Y69" s="818"/>
      <c r="Z69" s="818"/>
      <c r="AA69" s="818"/>
      <c r="AB69" s="818"/>
      <c r="AC69" s="818"/>
      <c r="AD69" s="818"/>
      <c r="AE69" s="818"/>
      <c r="AF69" s="818"/>
      <c r="AG69" s="818"/>
      <c r="AH69" s="818"/>
      <c r="AI69" s="818"/>
      <c r="AJ69" s="818"/>
      <c r="AK69" s="818"/>
      <c r="AL69" s="247"/>
      <c r="AM69" s="800" t="str">
        <f>IF(AI58="該当", "！この区分（４項目）から２つ以上の取組が選択されていません。",  "！この区分（４項目）から１つ以上の取組が選択されていません。")</f>
        <v>！この区分（４項目）から２つ以上の取組が選択されていません。</v>
      </c>
      <c r="AN69" s="801"/>
      <c r="AO69" s="801"/>
      <c r="AP69" s="801"/>
      <c r="AQ69" s="801"/>
      <c r="AR69" s="801"/>
      <c r="AS69" s="801"/>
      <c r="AT69" s="801"/>
      <c r="AU69" s="801"/>
      <c r="AV69" s="801"/>
      <c r="AW69" s="801"/>
      <c r="AX69" s="802"/>
      <c r="AY69" s="247"/>
      <c r="AZ69" s="12"/>
      <c r="BA69" s="812">
        <f>COUNTIF(E69:F72, "✓")+COUNTIF(E69:F72, "誓約")</f>
        <v>2</v>
      </c>
    </row>
    <row r="70" spans="1:54" ht="15" customHeight="1" thickBot="1">
      <c r="A70" s="15"/>
      <c r="B70" s="652"/>
      <c r="C70" s="653"/>
      <c r="D70" s="653"/>
      <c r="E70" s="810"/>
      <c r="F70" s="811"/>
      <c r="G70" s="817" t="s">
        <v>122</v>
      </c>
      <c r="H70" s="818"/>
      <c r="I70" s="818"/>
      <c r="J70" s="818"/>
      <c r="K70" s="818"/>
      <c r="L70" s="818"/>
      <c r="M70" s="818"/>
      <c r="N70" s="818"/>
      <c r="O70" s="818"/>
      <c r="P70" s="818"/>
      <c r="Q70" s="818"/>
      <c r="R70" s="818"/>
      <c r="S70" s="818"/>
      <c r="T70" s="818"/>
      <c r="U70" s="818"/>
      <c r="V70" s="818"/>
      <c r="W70" s="818"/>
      <c r="X70" s="818"/>
      <c r="Y70" s="818"/>
      <c r="Z70" s="818"/>
      <c r="AA70" s="818"/>
      <c r="AB70" s="818"/>
      <c r="AC70" s="818"/>
      <c r="AD70" s="818"/>
      <c r="AE70" s="818"/>
      <c r="AF70" s="818"/>
      <c r="AG70" s="818"/>
      <c r="AH70" s="818"/>
      <c r="AI70" s="818"/>
      <c r="AJ70" s="818"/>
      <c r="AK70" s="818"/>
      <c r="AL70" s="247"/>
      <c r="AM70" s="803"/>
      <c r="AN70" s="804"/>
      <c r="AO70" s="804"/>
      <c r="AP70" s="804"/>
      <c r="AQ70" s="804"/>
      <c r="AR70" s="804"/>
      <c r="AS70" s="804"/>
      <c r="AT70" s="804"/>
      <c r="AU70" s="804"/>
      <c r="AV70" s="804"/>
      <c r="AW70" s="804"/>
      <c r="AX70" s="805"/>
      <c r="AY70" s="320"/>
      <c r="AZ70" s="331"/>
      <c r="BA70" s="812"/>
    </row>
    <row r="71" spans="1:54" ht="15" customHeight="1">
      <c r="A71" s="15"/>
      <c r="B71" s="652"/>
      <c r="C71" s="653"/>
      <c r="D71" s="653"/>
      <c r="E71" s="828" t="s">
        <v>362</v>
      </c>
      <c r="F71" s="829"/>
      <c r="G71" s="817" t="s">
        <v>123</v>
      </c>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6"/>
      <c r="C72" s="807"/>
      <c r="D72" s="807"/>
      <c r="E72" s="830"/>
      <c r="F72" s="831"/>
      <c r="G72" s="817" t="s">
        <v>124</v>
      </c>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247"/>
      <c r="AM72" s="332"/>
      <c r="AN72" s="332"/>
      <c r="AO72" s="332"/>
      <c r="AP72" s="332"/>
      <c r="AQ72" s="332"/>
      <c r="AR72" s="332"/>
      <c r="AS72" s="332"/>
      <c r="AT72" s="332"/>
      <c r="AU72" s="332"/>
      <c r="AV72" s="332"/>
      <c r="AW72" s="332"/>
      <c r="AX72" s="332"/>
      <c r="AY72" s="247"/>
      <c r="AZ72" s="12"/>
      <c r="BA72" s="812"/>
    </row>
    <row r="73" spans="1:54" ht="15" customHeight="1">
      <c r="A73" s="15"/>
      <c r="B73" s="650" t="s">
        <v>125</v>
      </c>
      <c r="C73" s="651"/>
      <c r="D73" s="651"/>
      <c r="E73" s="808" t="s">
        <v>2516</v>
      </c>
      <c r="F73" s="809"/>
      <c r="G73" s="817" t="s">
        <v>126</v>
      </c>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247"/>
      <c r="AM73" s="800" t="str">
        <f>IF(AI58="該当", "！この区分（４項目）から２つ以上の取組が選択されていません。",  "！この区分（４項目）から１つ以上の取組が選択されていません。")</f>
        <v>！この区分（４項目）から２つ以上の取組が選択されていません。</v>
      </c>
      <c r="AN73" s="801"/>
      <c r="AO73" s="801"/>
      <c r="AP73" s="801"/>
      <c r="AQ73" s="801"/>
      <c r="AR73" s="801"/>
      <c r="AS73" s="801"/>
      <c r="AT73" s="801"/>
      <c r="AU73" s="801"/>
      <c r="AV73" s="801"/>
      <c r="AW73" s="801"/>
      <c r="AX73" s="802"/>
      <c r="AY73" s="247"/>
      <c r="AZ73" s="12"/>
      <c r="BA73" s="812">
        <f>COUNTIF(E73:F76, "✓")+COUNTIF(E73:F76, "誓約")</f>
        <v>2</v>
      </c>
    </row>
    <row r="74" spans="1:54" ht="28.2" customHeight="1" thickBot="1">
      <c r="A74" s="15"/>
      <c r="B74" s="652"/>
      <c r="C74" s="653"/>
      <c r="D74" s="653"/>
      <c r="E74" s="810"/>
      <c r="F74" s="811"/>
      <c r="G74" s="817" t="s">
        <v>127</v>
      </c>
      <c r="H74" s="818"/>
      <c r="I74" s="818"/>
      <c r="J74" s="818"/>
      <c r="K74" s="818"/>
      <c r="L74" s="818"/>
      <c r="M74" s="818"/>
      <c r="N74" s="818"/>
      <c r="O74" s="818"/>
      <c r="P74" s="818"/>
      <c r="Q74" s="818"/>
      <c r="R74" s="818"/>
      <c r="S74" s="818"/>
      <c r="T74" s="818"/>
      <c r="U74" s="818"/>
      <c r="V74" s="818"/>
      <c r="W74" s="818"/>
      <c r="X74" s="818"/>
      <c r="Y74" s="818"/>
      <c r="Z74" s="818"/>
      <c r="AA74" s="818"/>
      <c r="AB74" s="818"/>
      <c r="AC74" s="818"/>
      <c r="AD74" s="818"/>
      <c r="AE74" s="818"/>
      <c r="AF74" s="818"/>
      <c r="AG74" s="818"/>
      <c r="AH74" s="818"/>
      <c r="AI74" s="818"/>
      <c r="AJ74" s="818"/>
      <c r="AK74" s="818"/>
      <c r="AL74" s="247"/>
      <c r="AM74" s="803"/>
      <c r="AN74" s="804"/>
      <c r="AO74" s="804"/>
      <c r="AP74" s="804"/>
      <c r="AQ74" s="804"/>
      <c r="AR74" s="804"/>
      <c r="AS74" s="804"/>
      <c r="AT74" s="804"/>
      <c r="AU74" s="804"/>
      <c r="AV74" s="804"/>
      <c r="AW74" s="804"/>
      <c r="AX74" s="805"/>
      <c r="AY74" s="320"/>
      <c r="AZ74" s="331"/>
      <c r="BA74" s="812"/>
    </row>
    <row r="75" spans="1:54" ht="45.6" customHeight="1">
      <c r="A75" s="15"/>
      <c r="B75" s="652"/>
      <c r="C75" s="653"/>
      <c r="D75" s="653"/>
      <c r="E75" s="810" t="s">
        <v>362</v>
      </c>
      <c r="F75" s="811"/>
      <c r="G75" s="817" t="s">
        <v>128</v>
      </c>
      <c r="H75" s="818"/>
      <c r="I75" s="818"/>
      <c r="J75" s="818"/>
      <c r="K75" s="818"/>
      <c r="L75" s="818"/>
      <c r="M75" s="818"/>
      <c r="N75" s="818"/>
      <c r="O75" s="818"/>
      <c r="P75" s="818"/>
      <c r="Q75" s="818"/>
      <c r="R75" s="818"/>
      <c r="S75" s="818"/>
      <c r="T75" s="818"/>
      <c r="U75" s="818"/>
      <c r="V75" s="818"/>
      <c r="W75" s="818"/>
      <c r="X75" s="818"/>
      <c r="Y75" s="818"/>
      <c r="Z75" s="818"/>
      <c r="AA75" s="818"/>
      <c r="AB75" s="818"/>
      <c r="AC75" s="818"/>
      <c r="AD75" s="818"/>
      <c r="AE75" s="818"/>
      <c r="AF75" s="818"/>
      <c r="AG75" s="818"/>
      <c r="AH75" s="818"/>
      <c r="AI75" s="818"/>
      <c r="AJ75" s="818"/>
      <c r="AK75" s="818"/>
      <c r="AL75" s="247"/>
      <c r="AM75" s="320"/>
      <c r="AN75" s="320"/>
      <c r="AO75" s="320"/>
      <c r="AP75" s="320"/>
      <c r="AQ75" s="320"/>
      <c r="AR75" s="320"/>
      <c r="AS75" s="320"/>
      <c r="AT75" s="320"/>
      <c r="AU75" s="320"/>
      <c r="AV75" s="320"/>
      <c r="AW75" s="320"/>
      <c r="AX75" s="320"/>
      <c r="AZ75" s="331"/>
      <c r="BA75" s="812"/>
    </row>
    <row r="76" spans="1:54" ht="27" customHeight="1" thickBot="1">
      <c r="A76" s="15"/>
      <c r="B76" s="806"/>
      <c r="C76" s="807"/>
      <c r="D76" s="807"/>
      <c r="E76" s="810"/>
      <c r="F76" s="811"/>
      <c r="G76" s="817" t="s">
        <v>129</v>
      </c>
      <c r="H76" s="818"/>
      <c r="I76" s="818"/>
      <c r="J76" s="818"/>
      <c r="K76" s="818"/>
      <c r="L76" s="818"/>
      <c r="M76" s="818"/>
      <c r="N76" s="818"/>
      <c r="O76" s="818"/>
      <c r="P76" s="818"/>
      <c r="Q76" s="818"/>
      <c r="R76" s="818"/>
      <c r="S76" s="818"/>
      <c r="T76" s="818"/>
      <c r="U76" s="818"/>
      <c r="V76" s="818"/>
      <c r="W76" s="818"/>
      <c r="X76" s="818"/>
      <c r="Y76" s="818"/>
      <c r="Z76" s="818"/>
      <c r="AA76" s="818"/>
      <c r="AB76" s="818"/>
      <c r="AC76" s="818"/>
      <c r="AD76" s="818"/>
      <c r="AE76" s="818"/>
      <c r="AF76" s="818"/>
      <c r="AG76" s="818"/>
      <c r="AH76" s="818"/>
      <c r="AI76" s="818"/>
      <c r="AJ76" s="818"/>
      <c r="AK76" s="818"/>
      <c r="AL76" s="247"/>
      <c r="AM76" s="332"/>
      <c r="AN76" s="332"/>
      <c r="AO76" s="332"/>
      <c r="AP76" s="332"/>
      <c r="AQ76" s="332"/>
      <c r="AR76" s="332"/>
      <c r="AS76" s="332"/>
      <c r="AT76" s="332"/>
      <c r="AU76" s="332"/>
      <c r="AV76" s="332"/>
      <c r="AW76" s="332"/>
      <c r="AX76" s="332"/>
      <c r="AY76" s="247"/>
      <c r="AZ76" s="12"/>
      <c r="BA76" s="812"/>
    </row>
    <row r="77" spans="1:54" ht="15" customHeight="1">
      <c r="A77" s="15"/>
      <c r="B77" s="650" t="s">
        <v>130</v>
      </c>
      <c r="C77" s="651"/>
      <c r="D77" s="651"/>
      <c r="E77" s="808" t="s">
        <v>2516</v>
      </c>
      <c r="F77" s="809"/>
      <c r="G77" s="817" t="s">
        <v>131</v>
      </c>
      <c r="H77" s="818"/>
      <c r="I77" s="818"/>
      <c r="J77" s="818"/>
      <c r="K77" s="818"/>
      <c r="L77" s="818"/>
      <c r="M77" s="818"/>
      <c r="N77" s="818"/>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818"/>
      <c r="AL77" s="247"/>
      <c r="AM77" s="822" t="str">
        <f>IF(AI58="該当", "！この区分（４項目）から２つ以上の取組が選択されていません。",  "！この区分（４項目）から１つ以上の取組が選択されていません。")</f>
        <v>！この区分（４項目）から２つ以上の取組が選択されていません。</v>
      </c>
      <c r="AN77" s="801"/>
      <c r="AO77" s="801"/>
      <c r="AP77" s="801"/>
      <c r="AQ77" s="801"/>
      <c r="AR77" s="801"/>
      <c r="AS77" s="801"/>
      <c r="AT77" s="801"/>
      <c r="AU77" s="801"/>
      <c r="AV77" s="801"/>
      <c r="AW77" s="801"/>
      <c r="AX77" s="802"/>
      <c r="AY77" s="247"/>
      <c r="AZ77" s="12"/>
      <c r="BA77" s="812">
        <f>COUNTIF(E77:F80, "✓")+COUNTIF(E77:F80, "誓約")</f>
        <v>2</v>
      </c>
    </row>
    <row r="78" spans="1:54" ht="32.4" customHeight="1" thickBot="1">
      <c r="A78" s="15"/>
      <c r="B78" s="652"/>
      <c r="C78" s="653"/>
      <c r="D78" s="653"/>
      <c r="E78" s="810"/>
      <c r="F78" s="811"/>
      <c r="G78" s="817" t="s">
        <v>132</v>
      </c>
      <c r="H78" s="818"/>
      <c r="I78" s="818"/>
      <c r="J78" s="818"/>
      <c r="K78" s="818"/>
      <c r="L78" s="818"/>
      <c r="M78" s="818"/>
      <c r="N78" s="818"/>
      <c r="O78" s="818"/>
      <c r="P78" s="818"/>
      <c r="Q78" s="818"/>
      <c r="R78" s="818"/>
      <c r="S78" s="818"/>
      <c r="T78" s="818"/>
      <c r="U78" s="818"/>
      <c r="V78" s="818"/>
      <c r="W78" s="818"/>
      <c r="X78" s="818"/>
      <c r="Y78" s="818"/>
      <c r="Z78" s="818"/>
      <c r="AA78" s="818"/>
      <c r="AB78" s="818"/>
      <c r="AC78" s="818"/>
      <c r="AD78" s="818"/>
      <c r="AE78" s="818"/>
      <c r="AF78" s="818"/>
      <c r="AG78" s="818"/>
      <c r="AH78" s="818"/>
      <c r="AI78" s="818"/>
      <c r="AJ78" s="818"/>
      <c r="AK78" s="818"/>
      <c r="AL78" s="15"/>
      <c r="AM78" s="803"/>
      <c r="AN78" s="804"/>
      <c r="AO78" s="804"/>
      <c r="AP78" s="804"/>
      <c r="AQ78" s="804"/>
      <c r="AR78" s="804"/>
      <c r="AS78" s="804"/>
      <c r="AT78" s="804"/>
      <c r="AU78" s="804"/>
      <c r="AV78" s="804"/>
      <c r="AW78" s="804"/>
      <c r="AX78" s="805"/>
      <c r="AY78" s="320"/>
      <c r="AZ78" s="331"/>
      <c r="BA78" s="812"/>
    </row>
    <row r="79" spans="1:54" ht="28.2" customHeight="1">
      <c r="A79" s="15"/>
      <c r="B79" s="652"/>
      <c r="C79" s="653"/>
      <c r="D79" s="653"/>
      <c r="E79" s="810" t="s">
        <v>362</v>
      </c>
      <c r="F79" s="811"/>
      <c r="G79" s="817" t="s">
        <v>133</v>
      </c>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6"/>
      <c r="C80" s="807"/>
      <c r="D80" s="807"/>
      <c r="E80" s="810"/>
      <c r="F80" s="811"/>
      <c r="G80" s="817" t="s">
        <v>134</v>
      </c>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247"/>
      <c r="AM80" s="320"/>
      <c r="AN80" s="320"/>
      <c r="AO80" s="320"/>
      <c r="AP80" s="320"/>
      <c r="AQ80" s="320"/>
      <c r="AR80" s="320"/>
      <c r="AS80" s="320"/>
      <c r="AT80" s="320"/>
      <c r="AU80" s="320"/>
      <c r="AV80" s="320"/>
      <c r="AW80" s="320"/>
      <c r="AX80" s="320"/>
      <c r="AY80" s="247"/>
      <c r="AZ80" s="12"/>
      <c r="BA80" s="812"/>
    </row>
    <row r="81" spans="1:53" ht="28.2" customHeight="1" thickBot="1">
      <c r="A81" s="15"/>
      <c r="B81" s="650" t="s">
        <v>135</v>
      </c>
      <c r="C81" s="651"/>
      <c r="D81" s="823"/>
      <c r="E81" s="808" t="s">
        <v>2516</v>
      </c>
      <c r="F81" s="809"/>
      <c r="G81" s="817" t="s">
        <v>136</v>
      </c>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247"/>
      <c r="AM81" s="819" t="str">
        <f>IF(AND(AI58="該当", AND(E81="",E82= "")), "！⑰又は⑱の取組は必須です。","")</f>
        <v/>
      </c>
      <c r="AN81" s="820"/>
      <c r="AO81" s="820"/>
      <c r="AP81" s="820"/>
      <c r="AQ81" s="820"/>
      <c r="AR81" s="820"/>
      <c r="AS81" s="820"/>
      <c r="AT81" s="820"/>
      <c r="AU81" s="820"/>
      <c r="AV81" s="820"/>
      <c r="AW81" s="820"/>
      <c r="AX81" s="821"/>
      <c r="AY81" s="247"/>
      <c r="AZ81" s="12"/>
      <c r="BA81" s="717">
        <f>COUNTIF(E81:F87, "✓") + COUNTIF(E81:F87, "誓約") + IF(COUNTIF(E88:F89, "✓") + COUNTIF(E88:F89, "誓約") &gt; 0, 1, 0)</f>
        <v>3</v>
      </c>
    </row>
    <row r="82" spans="1:53" ht="15" customHeight="1" thickBot="1">
      <c r="A82" s="15"/>
      <c r="B82" s="652"/>
      <c r="C82" s="653"/>
      <c r="D82" s="824"/>
      <c r="E82" s="810"/>
      <c r="F82" s="811"/>
      <c r="G82" s="817" t="s">
        <v>137</v>
      </c>
      <c r="H82" s="818"/>
      <c r="I82" s="818"/>
      <c r="J82" s="818"/>
      <c r="K82" s="818"/>
      <c r="L82" s="818"/>
      <c r="M82" s="818"/>
      <c r="N82" s="818"/>
      <c r="O82" s="818"/>
      <c r="P82" s="818"/>
      <c r="Q82" s="818"/>
      <c r="R82" s="818"/>
      <c r="S82" s="818"/>
      <c r="T82" s="818"/>
      <c r="U82" s="818"/>
      <c r="V82" s="818"/>
      <c r="W82" s="818"/>
      <c r="X82" s="818"/>
      <c r="Y82" s="818"/>
      <c r="Z82" s="818"/>
      <c r="AA82" s="818"/>
      <c r="AB82" s="818"/>
      <c r="AC82" s="818"/>
      <c r="AD82" s="818"/>
      <c r="AE82" s="818"/>
      <c r="AF82" s="818"/>
      <c r="AG82" s="818"/>
      <c r="AH82" s="818"/>
      <c r="AI82" s="818"/>
      <c r="AJ82" s="818"/>
      <c r="AK82" s="818"/>
      <c r="AL82" s="247"/>
      <c r="AM82" s="320"/>
      <c r="AN82" s="320"/>
      <c r="AO82" s="320"/>
      <c r="AP82" s="320"/>
      <c r="AQ82" s="320"/>
      <c r="AR82" s="320"/>
      <c r="AS82" s="320"/>
      <c r="AT82" s="320"/>
      <c r="AU82" s="320"/>
      <c r="AV82" s="320"/>
      <c r="AW82" s="320"/>
      <c r="AX82" s="320"/>
      <c r="AY82" s="320"/>
      <c r="AZ82" s="331"/>
      <c r="BA82" s="718"/>
    </row>
    <row r="83" spans="1:53" ht="26.4" customHeight="1">
      <c r="A83" s="15"/>
      <c r="B83" s="652"/>
      <c r="C83" s="653"/>
      <c r="D83" s="824"/>
      <c r="E83" s="810" t="s">
        <v>362</v>
      </c>
      <c r="F83" s="811"/>
      <c r="G83" s="817" t="s">
        <v>138</v>
      </c>
      <c r="H83" s="818"/>
      <c r="I83" s="818"/>
      <c r="J83" s="818"/>
      <c r="K83" s="818"/>
      <c r="L83" s="818"/>
      <c r="M83" s="818"/>
      <c r="N83" s="818"/>
      <c r="O83" s="818"/>
      <c r="P83" s="818"/>
      <c r="Q83" s="818"/>
      <c r="R83" s="818"/>
      <c r="S83" s="818"/>
      <c r="T83" s="818"/>
      <c r="U83" s="818"/>
      <c r="V83" s="818"/>
      <c r="W83" s="818"/>
      <c r="X83" s="818"/>
      <c r="Y83" s="818"/>
      <c r="Z83" s="818"/>
      <c r="AA83" s="818"/>
      <c r="AB83" s="818"/>
      <c r="AC83" s="818"/>
      <c r="AD83" s="818"/>
      <c r="AE83" s="818"/>
      <c r="AF83" s="818"/>
      <c r="AG83" s="818"/>
      <c r="AH83" s="818"/>
      <c r="AI83" s="818"/>
      <c r="AJ83" s="818"/>
      <c r="AK83" s="818"/>
      <c r="AL83" s="247"/>
      <c r="AM83" s="800" t="str">
        <f>IF(AI58="該当", "！この区分（８項目）から３つ以上の取組が選択されていません。","！この区分（４項目）から２つ以上の取組が選択されていません。")</f>
        <v>！この区分（８項目）から３つ以上の取組が選択されていません。</v>
      </c>
      <c r="AN83" s="801"/>
      <c r="AO83" s="801"/>
      <c r="AP83" s="801"/>
      <c r="AQ83" s="801"/>
      <c r="AR83" s="801"/>
      <c r="AS83" s="801"/>
      <c r="AT83" s="801"/>
      <c r="AU83" s="801"/>
      <c r="AV83" s="801"/>
      <c r="AW83" s="801"/>
      <c r="AX83" s="802"/>
      <c r="AY83" s="320"/>
      <c r="AZ83" s="331"/>
      <c r="BA83" s="718"/>
    </row>
    <row r="84" spans="1:53" ht="15" customHeight="1" thickBot="1">
      <c r="A84" s="15"/>
      <c r="B84" s="652"/>
      <c r="C84" s="653"/>
      <c r="D84" s="824"/>
      <c r="E84" s="810"/>
      <c r="F84" s="811"/>
      <c r="G84" s="817" t="s">
        <v>139</v>
      </c>
      <c r="H84" s="818"/>
      <c r="I84" s="818"/>
      <c r="J84" s="818"/>
      <c r="K84" s="818"/>
      <c r="L84" s="818"/>
      <c r="M84" s="818"/>
      <c r="N84" s="818"/>
      <c r="O84" s="818"/>
      <c r="P84" s="818"/>
      <c r="Q84" s="818"/>
      <c r="R84" s="818"/>
      <c r="S84" s="818"/>
      <c r="T84" s="818"/>
      <c r="U84" s="818"/>
      <c r="V84" s="818"/>
      <c r="W84" s="818"/>
      <c r="X84" s="818"/>
      <c r="Y84" s="818"/>
      <c r="Z84" s="818"/>
      <c r="AA84" s="818"/>
      <c r="AB84" s="818"/>
      <c r="AC84" s="818"/>
      <c r="AD84" s="818"/>
      <c r="AE84" s="818"/>
      <c r="AF84" s="818"/>
      <c r="AG84" s="818"/>
      <c r="AH84" s="818"/>
      <c r="AI84" s="818"/>
      <c r="AJ84" s="818"/>
      <c r="AK84" s="818"/>
      <c r="AL84" s="247"/>
      <c r="AM84" s="803"/>
      <c r="AN84" s="804"/>
      <c r="AO84" s="804"/>
      <c r="AP84" s="804"/>
      <c r="AQ84" s="804"/>
      <c r="AR84" s="804"/>
      <c r="AS84" s="804"/>
      <c r="AT84" s="804"/>
      <c r="AU84" s="804"/>
      <c r="AV84" s="804"/>
      <c r="AW84" s="804"/>
      <c r="AX84" s="805"/>
      <c r="AY84" s="247"/>
      <c r="AZ84" s="12"/>
      <c r="BA84" s="718"/>
    </row>
    <row r="85" spans="1:53" ht="27.6" customHeight="1">
      <c r="A85" s="15"/>
      <c r="B85" s="652"/>
      <c r="C85" s="653"/>
      <c r="D85" s="824"/>
      <c r="E85" s="810"/>
      <c r="F85" s="811"/>
      <c r="G85" s="817" t="s">
        <v>140</v>
      </c>
      <c r="H85" s="818"/>
      <c r="I85" s="818"/>
      <c r="J85" s="818"/>
      <c r="K85" s="818"/>
      <c r="L85" s="818"/>
      <c r="M85" s="818"/>
      <c r="N85" s="818"/>
      <c r="O85" s="818"/>
      <c r="P85" s="818"/>
      <c r="Q85" s="818"/>
      <c r="R85" s="818"/>
      <c r="S85" s="818"/>
      <c r="T85" s="818"/>
      <c r="U85" s="818"/>
      <c r="V85" s="818"/>
      <c r="W85" s="818"/>
      <c r="X85" s="818"/>
      <c r="Y85" s="818"/>
      <c r="Z85" s="818"/>
      <c r="AA85" s="818"/>
      <c r="AB85" s="818"/>
      <c r="AC85" s="818"/>
      <c r="AD85" s="818"/>
      <c r="AE85" s="818"/>
      <c r="AF85" s="818"/>
      <c r="AG85" s="818"/>
      <c r="AH85" s="818"/>
      <c r="AI85" s="818"/>
      <c r="AJ85" s="818"/>
      <c r="AK85" s="818"/>
      <c r="AL85" s="247"/>
      <c r="AM85" s="320"/>
      <c r="AN85" s="320"/>
      <c r="AO85" s="320"/>
      <c r="AP85" s="320"/>
      <c r="AQ85" s="320"/>
      <c r="AR85" s="320"/>
      <c r="AS85" s="320"/>
      <c r="AT85" s="320"/>
      <c r="AU85" s="320"/>
      <c r="AV85" s="320"/>
      <c r="AW85" s="320"/>
      <c r="AX85" s="320"/>
      <c r="AY85" s="320"/>
      <c r="AZ85" s="331"/>
      <c r="BA85" s="718"/>
    </row>
    <row r="86" spans="1:53" ht="28.2" customHeight="1">
      <c r="A86" s="15"/>
      <c r="B86" s="652"/>
      <c r="C86" s="653"/>
      <c r="D86" s="824"/>
      <c r="E86" s="810"/>
      <c r="F86" s="811"/>
      <c r="G86" s="817" t="s">
        <v>141</v>
      </c>
      <c r="H86" s="818"/>
      <c r="I86" s="818"/>
      <c r="J86" s="818"/>
      <c r="K86" s="818"/>
      <c r="L86" s="818"/>
      <c r="M86" s="818"/>
      <c r="N86" s="818"/>
      <c r="O86" s="818"/>
      <c r="P86" s="818"/>
      <c r="Q86" s="818"/>
      <c r="R86" s="818"/>
      <c r="S86" s="818"/>
      <c r="T86" s="818"/>
      <c r="U86" s="818"/>
      <c r="V86" s="818"/>
      <c r="W86" s="818"/>
      <c r="X86" s="818"/>
      <c r="Y86" s="818"/>
      <c r="Z86" s="818"/>
      <c r="AA86" s="818"/>
      <c r="AB86" s="818"/>
      <c r="AC86" s="818"/>
      <c r="AD86" s="818"/>
      <c r="AE86" s="818"/>
      <c r="AF86" s="818"/>
      <c r="AG86" s="818"/>
      <c r="AH86" s="818"/>
      <c r="AI86" s="818"/>
      <c r="AJ86" s="818"/>
      <c r="AK86" s="818"/>
      <c r="AL86" s="247"/>
      <c r="AM86" s="320"/>
      <c r="AN86" s="320"/>
      <c r="AO86" s="320"/>
      <c r="AP86" s="320"/>
      <c r="AQ86" s="320"/>
      <c r="AR86" s="320"/>
      <c r="AS86" s="320"/>
      <c r="AT86" s="320"/>
      <c r="AU86" s="320"/>
      <c r="AV86" s="320"/>
      <c r="AX86" s="320"/>
      <c r="AY86" s="320"/>
      <c r="AZ86" s="331"/>
      <c r="BA86" s="718"/>
    </row>
    <row r="87" spans="1:53" ht="46.95" customHeight="1">
      <c r="A87" s="15"/>
      <c r="B87" s="652"/>
      <c r="C87" s="653"/>
      <c r="D87" s="824"/>
      <c r="E87" s="810"/>
      <c r="F87" s="811"/>
      <c r="G87" s="817" t="s">
        <v>142</v>
      </c>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247"/>
      <c r="AM87" s="320"/>
      <c r="AN87" s="320"/>
      <c r="AO87" s="320"/>
      <c r="AP87" s="320"/>
      <c r="AQ87" s="320"/>
      <c r="AR87" s="320"/>
      <c r="AS87" s="320"/>
      <c r="AT87" s="320"/>
      <c r="AU87" s="320"/>
      <c r="AV87" s="320"/>
      <c r="AW87" s="320"/>
      <c r="AX87" s="320"/>
      <c r="AY87" s="247"/>
      <c r="AZ87" s="12"/>
      <c r="BA87" s="718"/>
    </row>
    <row r="88" spans="1:53" ht="42.6" customHeight="1">
      <c r="A88" s="15"/>
      <c r="B88" s="652"/>
      <c r="C88" s="653"/>
      <c r="D88" s="824"/>
      <c r="E88" s="810"/>
      <c r="F88" s="811"/>
      <c r="G88" s="817" t="s">
        <v>143</v>
      </c>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247"/>
      <c r="AM88" s="320"/>
      <c r="AN88" s="320"/>
      <c r="AO88" s="320"/>
      <c r="AP88" s="320"/>
      <c r="AQ88" s="320"/>
      <c r="AR88" s="320"/>
      <c r="AS88" s="320"/>
      <c r="AT88" s="320"/>
      <c r="AU88" s="320"/>
      <c r="AV88" s="320"/>
      <c r="AW88" s="320"/>
      <c r="AX88" s="320"/>
      <c r="AY88" s="247"/>
      <c r="AZ88" s="12"/>
      <c r="BA88" s="718"/>
    </row>
    <row r="89" spans="1:53" ht="28.2" customHeight="1" thickBot="1">
      <c r="A89" s="15"/>
      <c r="B89" s="806"/>
      <c r="C89" s="807"/>
      <c r="D89" s="825"/>
      <c r="E89" s="813" t="s">
        <v>2516</v>
      </c>
      <c r="F89" s="814"/>
      <c r="G89" s="815" t="s">
        <v>144</v>
      </c>
      <c r="H89" s="816"/>
      <c r="I89" s="816"/>
      <c r="J89" s="816"/>
      <c r="K89" s="816"/>
      <c r="L89" s="816"/>
      <c r="M89" s="816"/>
      <c r="N89" s="816"/>
      <c r="O89" s="816"/>
      <c r="P89" s="816"/>
      <c r="Q89" s="816"/>
      <c r="R89" s="816"/>
      <c r="S89" s="816"/>
      <c r="T89" s="816"/>
      <c r="U89" s="816"/>
      <c r="V89" s="816"/>
      <c r="W89" s="816"/>
      <c r="X89" s="816"/>
      <c r="Y89" s="816"/>
      <c r="Z89" s="816"/>
      <c r="AA89" s="816"/>
      <c r="AB89" s="816"/>
      <c r="AC89" s="816"/>
      <c r="AD89" s="816"/>
      <c r="AE89" s="816"/>
      <c r="AF89" s="816"/>
      <c r="AG89" s="816"/>
      <c r="AH89" s="816"/>
      <c r="AI89" s="816"/>
      <c r="AJ89" s="816"/>
      <c r="AK89" s="816"/>
      <c r="AL89" s="247"/>
      <c r="AM89" s="320"/>
      <c r="AN89" s="320"/>
      <c r="AO89" s="320"/>
      <c r="AP89" s="320"/>
      <c r="AQ89" s="320"/>
      <c r="AR89" s="320"/>
      <c r="AS89" s="320"/>
      <c r="AT89" s="320"/>
      <c r="AU89" s="320"/>
      <c r="AV89" s="320"/>
      <c r="AW89" s="320"/>
      <c r="AX89" s="320"/>
      <c r="AY89" s="247"/>
      <c r="AZ89" s="12"/>
      <c r="BA89" s="719"/>
    </row>
    <row r="90" spans="1:53" ht="24" customHeight="1">
      <c r="A90" s="15"/>
      <c r="B90" s="650" t="s">
        <v>145</v>
      </c>
      <c r="C90" s="651"/>
      <c r="D90" s="651"/>
      <c r="E90" s="808" t="s">
        <v>2516</v>
      </c>
      <c r="F90" s="809"/>
      <c r="G90" s="817" t="s">
        <v>146</v>
      </c>
      <c r="H90" s="818"/>
      <c r="I90" s="818"/>
      <c r="J90" s="818"/>
      <c r="K90" s="818"/>
      <c r="L90" s="818"/>
      <c r="M90" s="818"/>
      <c r="N90" s="818"/>
      <c r="O90" s="818"/>
      <c r="P90" s="818"/>
      <c r="Q90" s="818"/>
      <c r="R90" s="818"/>
      <c r="S90" s="818"/>
      <c r="T90" s="818"/>
      <c r="U90" s="818"/>
      <c r="V90" s="818"/>
      <c r="W90" s="818"/>
      <c r="X90" s="818"/>
      <c r="Y90" s="818"/>
      <c r="Z90" s="818"/>
      <c r="AA90" s="818"/>
      <c r="AB90" s="818"/>
      <c r="AC90" s="818"/>
      <c r="AD90" s="818"/>
      <c r="AE90" s="818"/>
      <c r="AF90" s="818"/>
      <c r="AG90" s="818"/>
      <c r="AH90" s="818"/>
      <c r="AI90" s="818"/>
      <c r="AJ90" s="818"/>
      <c r="AK90" s="818"/>
      <c r="AL90" s="334"/>
      <c r="AM90" s="800" t="str">
        <f>IF(AI58="該当", "！この区分（４項目）から２つ以上の取組が選択されていません。",  "！この区分（４項目）から１つ以上の取組が選択されていません。")</f>
        <v>！この区分（４項目）から２つ以上の取組が選択されていません。</v>
      </c>
      <c r="AN90" s="801"/>
      <c r="AO90" s="801"/>
      <c r="AP90" s="801"/>
      <c r="AQ90" s="801"/>
      <c r="AR90" s="801"/>
      <c r="AS90" s="801"/>
      <c r="AT90" s="801"/>
      <c r="AU90" s="801"/>
      <c r="AV90" s="801"/>
      <c r="AW90" s="801"/>
      <c r="AX90" s="802"/>
      <c r="AY90" s="247"/>
      <c r="AZ90" s="12"/>
      <c r="BA90" s="812">
        <f>COUNTIF(E90:F93, "✓")+COUNTIF(E90:F93, "誓約")</f>
        <v>2</v>
      </c>
    </row>
    <row r="91" spans="1:53" ht="15" customHeight="1" thickBot="1">
      <c r="A91" s="15"/>
      <c r="B91" s="652"/>
      <c r="C91" s="653"/>
      <c r="D91" s="653"/>
      <c r="E91" s="810"/>
      <c r="F91" s="811"/>
      <c r="G91" s="817" t="s">
        <v>147</v>
      </c>
      <c r="H91" s="818"/>
      <c r="I91" s="818"/>
      <c r="J91" s="818"/>
      <c r="K91" s="818"/>
      <c r="L91" s="818"/>
      <c r="M91" s="818"/>
      <c r="N91" s="818"/>
      <c r="O91" s="818"/>
      <c r="P91" s="818"/>
      <c r="Q91" s="818"/>
      <c r="R91" s="818"/>
      <c r="S91" s="818"/>
      <c r="T91" s="818"/>
      <c r="U91" s="818"/>
      <c r="V91" s="818"/>
      <c r="W91" s="818"/>
      <c r="X91" s="818"/>
      <c r="Y91" s="818"/>
      <c r="Z91" s="818"/>
      <c r="AA91" s="818"/>
      <c r="AB91" s="818"/>
      <c r="AC91" s="818"/>
      <c r="AD91" s="818"/>
      <c r="AE91" s="818"/>
      <c r="AF91" s="818"/>
      <c r="AG91" s="818"/>
      <c r="AH91" s="818"/>
      <c r="AI91" s="818"/>
      <c r="AJ91" s="818"/>
      <c r="AK91" s="818"/>
      <c r="AL91" s="247"/>
      <c r="AM91" s="803"/>
      <c r="AN91" s="804"/>
      <c r="AO91" s="804"/>
      <c r="AP91" s="804"/>
      <c r="AQ91" s="804"/>
      <c r="AR91" s="804"/>
      <c r="AS91" s="804"/>
      <c r="AT91" s="804"/>
      <c r="AU91" s="804"/>
      <c r="AV91" s="804"/>
      <c r="AW91" s="804"/>
      <c r="AX91" s="805"/>
      <c r="AY91" s="320"/>
      <c r="AZ91" s="331"/>
      <c r="BA91" s="812"/>
    </row>
    <row r="92" spans="1:53" ht="15" customHeight="1">
      <c r="A92" s="15"/>
      <c r="B92" s="652"/>
      <c r="C92" s="653"/>
      <c r="D92" s="653"/>
      <c r="E92" s="810" t="s">
        <v>362</v>
      </c>
      <c r="F92" s="811"/>
      <c r="G92" s="817" t="s">
        <v>148</v>
      </c>
      <c r="H92" s="818"/>
      <c r="I92" s="818"/>
      <c r="J92" s="818"/>
      <c r="K92" s="818"/>
      <c r="L92" s="818"/>
      <c r="M92" s="818"/>
      <c r="N92" s="818"/>
      <c r="O92" s="818"/>
      <c r="P92" s="818"/>
      <c r="Q92" s="818"/>
      <c r="R92" s="818"/>
      <c r="S92" s="818"/>
      <c r="T92" s="818"/>
      <c r="U92" s="818"/>
      <c r="V92" s="818"/>
      <c r="W92" s="818"/>
      <c r="X92" s="818"/>
      <c r="Y92" s="818"/>
      <c r="Z92" s="818"/>
      <c r="AA92" s="818"/>
      <c r="AB92" s="818"/>
      <c r="AC92" s="818"/>
      <c r="AD92" s="818"/>
      <c r="AE92" s="818"/>
      <c r="AF92" s="818"/>
      <c r="AG92" s="818"/>
      <c r="AH92" s="818"/>
      <c r="AI92" s="818"/>
      <c r="AJ92" s="818"/>
      <c r="AK92" s="818"/>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6"/>
      <c r="C93" s="807"/>
      <c r="D93" s="807"/>
      <c r="E93" s="813"/>
      <c r="F93" s="814"/>
      <c r="G93" s="817" t="s">
        <v>149</v>
      </c>
      <c r="H93" s="818"/>
      <c r="I93" s="818"/>
      <c r="J93" s="818"/>
      <c r="K93" s="818"/>
      <c r="L93" s="818"/>
      <c r="M93" s="818"/>
      <c r="N93" s="818"/>
      <c r="O93" s="818"/>
      <c r="P93" s="818"/>
      <c r="Q93" s="818"/>
      <c r="R93" s="818"/>
      <c r="S93" s="818"/>
      <c r="T93" s="818"/>
      <c r="U93" s="818"/>
      <c r="V93" s="818"/>
      <c r="W93" s="818"/>
      <c r="X93" s="818"/>
      <c r="Y93" s="818"/>
      <c r="Z93" s="818"/>
      <c r="AA93" s="818"/>
      <c r="AB93" s="818"/>
      <c r="AC93" s="818"/>
      <c r="AD93" s="818"/>
      <c r="AE93" s="818"/>
      <c r="AF93" s="818"/>
      <c r="AG93" s="818"/>
      <c r="AH93" s="818"/>
      <c r="AI93" s="818"/>
      <c r="AJ93" s="818"/>
      <c r="AK93" s="818"/>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8" t="s">
        <v>151</v>
      </c>
      <c r="D96" s="788"/>
      <c r="E96" s="788"/>
      <c r="F96" s="788"/>
      <c r="G96" s="788"/>
      <c r="H96" s="788"/>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789"/>
      <c r="AK96" s="342" t="str">
        <f>IF(AND($BA40=0,$BE40=0),"",IF($AI58="該当",IF(COUNTIF($F97:$F98,"✓")&gt;0,"○","×"),"×"))</f>
        <v>○</v>
      </c>
      <c r="AL96" s="15"/>
      <c r="AY96" s="96"/>
    </row>
    <row r="97" spans="1:56" s="96" customFormat="1" ht="29.25" customHeight="1">
      <c r="A97" s="334"/>
      <c r="B97" s="790" t="s">
        <v>152</v>
      </c>
      <c r="C97" s="791"/>
      <c r="D97" s="791"/>
      <c r="E97" s="792" t="b">
        <v>0</v>
      </c>
      <c r="F97" s="398" t="s">
        <v>2516</v>
      </c>
      <c r="G97" s="796" t="s">
        <v>153</v>
      </c>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7"/>
      <c r="AL97" s="247"/>
      <c r="AM97" s="800" t="s">
        <v>154</v>
      </c>
      <c r="AN97" s="801"/>
      <c r="AO97" s="801"/>
      <c r="AP97" s="801"/>
      <c r="AQ97" s="801"/>
      <c r="AR97" s="801"/>
      <c r="AS97" s="801"/>
      <c r="AT97" s="801"/>
      <c r="AU97" s="801"/>
      <c r="AV97" s="801"/>
      <c r="AW97" s="801"/>
      <c r="AX97" s="802"/>
    </row>
    <row r="98" spans="1:56" s="96" customFormat="1" ht="29.25" customHeight="1" thickBot="1">
      <c r="A98" s="334"/>
      <c r="B98" s="793"/>
      <c r="C98" s="794"/>
      <c r="D98" s="794"/>
      <c r="E98" s="795" t="b">
        <v>0</v>
      </c>
      <c r="F98" s="399"/>
      <c r="G98" s="798" t="s">
        <v>155</v>
      </c>
      <c r="H98" s="798"/>
      <c r="I98" s="798"/>
      <c r="J98" s="798"/>
      <c r="K98" s="798"/>
      <c r="L98" s="798"/>
      <c r="M98" s="798"/>
      <c r="N98" s="798"/>
      <c r="O98" s="798"/>
      <c r="P98" s="798"/>
      <c r="Q98" s="798"/>
      <c r="R98" s="798"/>
      <c r="S98" s="798"/>
      <c r="T98" s="798"/>
      <c r="U98" s="798"/>
      <c r="V98" s="798"/>
      <c r="W98" s="798"/>
      <c r="X98" s="798"/>
      <c r="Y98" s="798"/>
      <c r="Z98" s="798"/>
      <c r="AA98" s="798"/>
      <c r="AB98" s="798"/>
      <c r="AC98" s="798"/>
      <c r="AD98" s="798"/>
      <c r="AE98" s="798"/>
      <c r="AF98" s="798"/>
      <c r="AG98" s="798"/>
      <c r="AH98" s="798"/>
      <c r="AI98" s="798"/>
      <c r="AJ98" s="798"/>
      <c r="AK98" s="799"/>
      <c r="AL98" s="15"/>
      <c r="AM98" s="803"/>
      <c r="AN98" s="804"/>
      <c r="AO98" s="804"/>
      <c r="AP98" s="804"/>
      <c r="AQ98" s="804"/>
      <c r="AR98" s="804"/>
      <c r="AS98" s="804"/>
      <c r="AT98" s="804"/>
      <c r="AU98" s="804"/>
      <c r="AV98" s="804"/>
      <c r="AW98" s="804"/>
      <c r="AX98" s="80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1"/>
      <c r="AN100" s="751"/>
      <c r="AO100" s="751"/>
      <c r="AP100" s="751"/>
      <c r="AQ100" s="751"/>
      <c r="AR100" s="751"/>
      <c r="AS100" s="751"/>
      <c r="AT100" s="751"/>
      <c r="AU100" s="751"/>
      <c r="AV100" s="751"/>
      <c r="AW100" s="751"/>
      <c r="AX100" s="751"/>
      <c r="AY100" s="751"/>
      <c r="BA100" s="752" t="s">
        <v>78</v>
      </c>
      <c r="BB100" s="752"/>
      <c r="BC100" s="752"/>
      <c r="BD100" s="75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1"/>
      <c r="AN101" s="751"/>
      <c r="AO101" s="751"/>
      <c r="AP101" s="751"/>
      <c r="AQ101" s="751"/>
      <c r="AR101" s="751"/>
      <c r="AS101" s="751"/>
      <c r="AT101" s="751"/>
      <c r="AU101" s="751"/>
      <c r="AV101" s="751"/>
      <c r="AW101" s="751"/>
      <c r="AX101" s="751"/>
      <c r="AY101" s="751"/>
    </row>
    <row r="102" spans="1:56" ht="111" customHeight="1" thickBot="1">
      <c r="A102" s="335"/>
      <c r="B102" s="758" t="s">
        <v>158</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1" t="s">
        <v>162</v>
      </c>
      <c r="AF106" s="782"/>
      <c r="AG106" s="782"/>
      <c r="AH106" s="782"/>
      <c r="AI106" s="782"/>
      <c r="AJ106" s="783"/>
      <c r="AK106" s="257" t="str">
        <f>IF(H6="", "", IF(AND(BA107=TRUE,OR(BA108=TRUE),BA109=TRUE,BA110=TRUE, BA112=TRUE, BA111=TRUE,BA113=TRUE),"○","×"))</f>
        <v>○</v>
      </c>
      <c r="AL106" s="15"/>
      <c r="AM106" s="784" t="s">
        <v>163</v>
      </c>
      <c r="AN106" s="785"/>
      <c r="AO106" s="785"/>
      <c r="AP106" s="785"/>
      <c r="AQ106" s="785"/>
      <c r="AR106" s="785"/>
      <c r="AS106" s="785"/>
      <c r="AT106" s="785"/>
      <c r="AU106" s="785"/>
      <c r="AV106" s="785"/>
      <c r="AW106" s="785"/>
      <c r="AX106" s="785"/>
      <c r="AY106" s="786"/>
      <c r="BA106" s="356"/>
    </row>
    <row r="107" spans="1:56" s="12" customFormat="1" ht="48.75" customHeight="1">
      <c r="A107" s="247"/>
      <c r="B107" s="502"/>
      <c r="C107" s="760" t="s">
        <v>164</v>
      </c>
      <c r="D107" s="761"/>
      <c r="E107" s="761"/>
      <c r="F107" s="761"/>
      <c r="G107" s="761"/>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762"/>
      <c r="AE107" s="770" t="s">
        <v>165</v>
      </c>
      <c r="AF107" s="771"/>
      <c r="AG107" s="771"/>
      <c r="AH107" s="771"/>
      <c r="AI107" s="771"/>
      <c r="AJ107" s="771"/>
      <c r="AK107" s="787"/>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60" t="s">
        <v>166</v>
      </c>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2"/>
      <c r="AE108" s="770" t="s">
        <v>165</v>
      </c>
      <c r="AF108" s="771"/>
      <c r="AG108" s="771"/>
      <c r="AH108" s="771"/>
      <c r="AI108" s="771"/>
      <c r="AJ108" s="771"/>
      <c r="AK108" s="771"/>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3" t="s">
        <v>167</v>
      </c>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4"/>
      <c r="AA109" s="764"/>
      <c r="AB109" s="764"/>
      <c r="AC109" s="764"/>
      <c r="AD109" s="765"/>
      <c r="AE109" s="770" t="s">
        <v>168</v>
      </c>
      <c r="AF109" s="771"/>
      <c r="AG109" s="771"/>
      <c r="AH109" s="771"/>
      <c r="AI109" s="771"/>
      <c r="AJ109" s="771"/>
      <c r="AK109" s="771"/>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63" t="s">
        <v>169</v>
      </c>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4"/>
      <c r="AA110" s="764"/>
      <c r="AB110" s="764"/>
      <c r="AC110" s="764"/>
      <c r="AD110" s="765"/>
      <c r="AE110" s="768" t="s">
        <v>170</v>
      </c>
      <c r="AF110" s="769"/>
      <c r="AG110" s="769"/>
      <c r="AH110" s="769"/>
      <c r="AI110" s="769"/>
      <c r="AJ110" s="769"/>
      <c r="AK110" s="769"/>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63" t="s">
        <v>171</v>
      </c>
      <c r="D111" s="764"/>
      <c r="E111" s="764"/>
      <c r="F111" s="764"/>
      <c r="G111" s="764"/>
      <c r="H111" s="764"/>
      <c r="I111" s="764"/>
      <c r="J111" s="764"/>
      <c r="K111" s="764"/>
      <c r="L111" s="764"/>
      <c r="M111" s="764"/>
      <c r="N111" s="764"/>
      <c r="O111" s="764"/>
      <c r="P111" s="764"/>
      <c r="Q111" s="764"/>
      <c r="R111" s="764"/>
      <c r="S111" s="764"/>
      <c r="T111" s="764"/>
      <c r="U111" s="764"/>
      <c r="V111" s="764"/>
      <c r="W111" s="764"/>
      <c r="X111" s="764"/>
      <c r="Y111" s="764"/>
      <c r="Z111" s="764"/>
      <c r="AA111" s="764"/>
      <c r="AB111" s="764"/>
      <c r="AC111" s="764"/>
      <c r="AD111" s="765"/>
      <c r="AE111" s="770" t="s">
        <v>172</v>
      </c>
      <c r="AF111" s="771"/>
      <c r="AG111" s="771"/>
      <c r="AH111" s="771"/>
      <c r="AI111" s="771"/>
      <c r="AJ111" s="771"/>
      <c r="AK111" s="771"/>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76" t="s">
        <v>173</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7"/>
      <c r="AA112" s="777"/>
      <c r="AB112" s="777"/>
      <c r="AC112" s="777"/>
      <c r="AD112" s="778"/>
      <c r="AE112" s="766" t="s">
        <v>174</v>
      </c>
      <c r="AF112" s="767"/>
      <c r="AG112" s="767"/>
      <c r="AH112" s="767"/>
      <c r="AI112" s="767"/>
      <c r="AJ112" s="767"/>
      <c r="AK112" s="76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3" t="s">
        <v>175</v>
      </c>
      <c r="D113" s="764"/>
      <c r="E113" s="764"/>
      <c r="F113" s="764"/>
      <c r="G113" s="764"/>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5"/>
      <c r="AE113" s="768" t="s">
        <v>170</v>
      </c>
      <c r="AF113" s="769"/>
      <c r="AG113" s="769"/>
      <c r="AH113" s="769"/>
      <c r="AI113" s="769"/>
      <c r="AJ113" s="769"/>
      <c r="AK113" s="769"/>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79" t="s">
        <v>178</v>
      </c>
      <c r="D116" s="779"/>
      <c r="E116" s="779"/>
      <c r="F116" s="779"/>
      <c r="G116" s="779"/>
      <c r="H116" s="779"/>
      <c r="I116" s="779"/>
      <c r="J116" s="779"/>
      <c r="K116" s="779"/>
      <c r="L116" s="779"/>
      <c r="M116" s="779"/>
      <c r="N116" s="779"/>
      <c r="O116" s="779"/>
      <c r="P116" s="779"/>
      <c r="Q116" s="779"/>
      <c r="R116" s="779"/>
      <c r="S116" s="779"/>
      <c r="T116" s="779"/>
      <c r="U116" s="779"/>
      <c r="V116" s="779"/>
      <c r="W116" s="779"/>
      <c r="X116" s="779"/>
      <c r="Y116" s="779"/>
      <c r="Z116" s="779"/>
      <c r="AA116" s="779"/>
      <c r="AB116" s="779"/>
      <c r="AC116" s="779"/>
      <c r="AD116" s="779"/>
      <c r="AE116" s="779"/>
      <c r="AF116" s="779"/>
      <c r="AG116" s="779"/>
      <c r="AH116" s="779"/>
      <c r="AI116" s="779"/>
      <c r="AJ116" s="779"/>
      <c r="AK116" s="779"/>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0" t="s">
        <v>179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2">
        <v>8</v>
      </c>
      <c r="F122" s="773"/>
      <c r="G122" s="370" t="s">
        <v>181</v>
      </c>
      <c r="H122" s="772">
        <v>4</v>
      </c>
      <c r="I122" s="773"/>
      <c r="J122" s="370" t="s">
        <v>182</v>
      </c>
      <c r="K122" s="772">
        <v>1</v>
      </c>
      <c r="L122" s="773"/>
      <c r="M122" s="370" t="s">
        <v>183</v>
      </c>
      <c r="N122" s="352"/>
      <c r="O122" s="774" t="s">
        <v>53</v>
      </c>
      <c r="P122" s="774"/>
      <c r="Q122" s="774"/>
      <c r="R122" s="775" t="str">
        <f>IF(H6="","",H6)</f>
        <v>○○ケアサービス</v>
      </c>
      <c r="S122" s="775"/>
      <c r="T122" s="775"/>
      <c r="U122" s="775"/>
      <c r="V122" s="775"/>
      <c r="W122" s="775"/>
      <c r="X122" s="775"/>
      <c r="Y122" s="775"/>
      <c r="Z122" s="775"/>
      <c r="AA122" s="775"/>
      <c r="AB122" s="775"/>
      <c r="AC122" s="775"/>
      <c r="AD122" s="775"/>
      <c r="AE122" s="775"/>
      <c r="AF122" s="775"/>
      <c r="AG122" s="775"/>
      <c r="AH122" s="775"/>
      <c r="AI122" s="775"/>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47" t="s">
        <v>184</v>
      </c>
      <c r="O123" s="747"/>
      <c r="P123" s="747"/>
      <c r="Q123" s="747"/>
      <c r="R123" s="748" t="s">
        <v>20</v>
      </c>
      <c r="S123" s="748"/>
      <c r="T123" s="749" t="str">
        <f>IF(基本情報入力シート!L20="", "", 基本情報入力シート!L20)</f>
        <v>代表取締役</v>
      </c>
      <c r="U123" s="749"/>
      <c r="V123" s="749"/>
      <c r="W123" s="749"/>
      <c r="X123" s="749"/>
      <c r="Y123" s="750" t="s">
        <v>21</v>
      </c>
      <c r="Z123" s="750"/>
      <c r="AA123" s="749" t="str">
        <f>IF(基本情報入力シート!L21="", "", 基本情報入力シート!L21)</f>
        <v>厚労花子</v>
      </c>
      <c r="AB123" s="749"/>
      <c r="AC123" s="749"/>
      <c r="AD123" s="749"/>
      <c r="AE123" s="749"/>
      <c r="AF123" s="749"/>
      <c r="AG123" s="749"/>
      <c r="AH123" s="749"/>
      <c r="AI123" s="749"/>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9" t="s">
        <v>189</v>
      </c>
      <c r="C130" s="730"/>
      <c r="D130" s="730"/>
      <c r="E130" s="730"/>
      <c r="F130" s="730"/>
      <c r="G130" s="730"/>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1"/>
      <c r="AL130" s="15"/>
    </row>
    <row r="131" spans="1:38">
      <c r="A131" s="15"/>
      <c r="B131" s="738" t="s">
        <v>190</v>
      </c>
      <c r="C131" s="739"/>
      <c r="D131" s="739"/>
      <c r="E131" s="739"/>
      <c r="F131" s="739"/>
      <c r="G131" s="739"/>
      <c r="H131" s="739"/>
      <c r="I131" s="739"/>
      <c r="J131" s="739"/>
      <c r="K131" s="739"/>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4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29" t="s">
        <v>191</v>
      </c>
      <c r="C133" s="730"/>
      <c r="D133" s="730"/>
      <c r="E133" s="730"/>
      <c r="F133" s="730"/>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1"/>
      <c r="AL133" s="15"/>
    </row>
    <row r="134" spans="1:38" s="96" customFormat="1" ht="15" customHeight="1">
      <c r="A134" s="334"/>
      <c r="B134" s="389" t="s">
        <v>192</v>
      </c>
      <c r="C134" s="723" t="s">
        <v>193</v>
      </c>
      <c r="D134" s="724"/>
      <c r="E134" s="724"/>
      <c r="F134" s="724"/>
      <c r="G134" s="724"/>
      <c r="H134" s="724"/>
      <c r="I134" s="725"/>
      <c r="J134" s="756" t="s">
        <v>194</v>
      </c>
      <c r="K134" s="756"/>
      <c r="L134" s="756"/>
      <c r="M134" s="756"/>
      <c r="N134" s="756"/>
      <c r="O134" s="756"/>
      <c r="P134" s="756"/>
      <c r="Q134" s="756"/>
      <c r="R134" s="756"/>
      <c r="S134" s="756"/>
      <c r="T134" s="756"/>
      <c r="U134" s="756"/>
      <c r="V134" s="756"/>
      <c r="W134" s="756"/>
      <c r="X134" s="756"/>
      <c r="Y134" s="756"/>
      <c r="Z134" s="756"/>
      <c r="AA134" s="756"/>
      <c r="AB134" s="756"/>
      <c r="AC134" s="756"/>
      <c r="AD134" s="756"/>
      <c r="AE134" s="756"/>
      <c r="AF134" s="756"/>
      <c r="AG134" s="756"/>
      <c r="AH134" s="756"/>
      <c r="AI134" s="756"/>
      <c r="AJ134" s="757"/>
      <c r="AK134" s="388" t="str">
        <f>IF(H6="", "",IF(AND(AK24="○", AB25="○"), "○", "×"))</f>
        <v>○</v>
      </c>
      <c r="AL134" s="15"/>
    </row>
    <row r="135" spans="1:38" s="96" customFormat="1" ht="25.95" customHeight="1">
      <c r="A135" s="334"/>
      <c r="B135" s="389" t="s">
        <v>195</v>
      </c>
      <c r="C135" s="726" t="s">
        <v>196</v>
      </c>
      <c r="D135" s="727"/>
      <c r="E135" s="727"/>
      <c r="F135" s="727"/>
      <c r="G135" s="727"/>
      <c r="H135" s="727"/>
      <c r="I135" s="728"/>
      <c r="J135" s="754" t="s">
        <v>197</v>
      </c>
      <c r="K135" s="754"/>
      <c r="L135" s="754"/>
      <c r="M135" s="754"/>
      <c r="N135" s="754"/>
      <c r="O135" s="754"/>
      <c r="P135" s="754"/>
      <c r="Q135" s="754"/>
      <c r="R135" s="754"/>
      <c r="S135" s="754"/>
      <c r="T135" s="754"/>
      <c r="U135" s="754"/>
      <c r="V135" s="754"/>
      <c r="W135" s="754"/>
      <c r="X135" s="754"/>
      <c r="Y135" s="754"/>
      <c r="Z135" s="754"/>
      <c r="AA135" s="754"/>
      <c r="AB135" s="754"/>
      <c r="AC135" s="754"/>
      <c r="AD135" s="754"/>
      <c r="AE135" s="754"/>
      <c r="AF135" s="754"/>
      <c r="AG135" s="754"/>
      <c r="AH135" s="754"/>
      <c r="AI135" s="754"/>
      <c r="AJ135" s="755"/>
      <c r="AK135" s="388" t="str">
        <f>IF(H6="","",IF(OR(AK32="○",AND(AK32="×",AK33="✓")),"○","×"))</f>
        <v>○</v>
      </c>
      <c r="AL135" s="390"/>
    </row>
    <row r="136" spans="1:38" s="96" customFormat="1" ht="24" customHeight="1">
      <c r="A136" s="247"/>
      <c r="B136" s="391" t="s">
        <v>198</v>
      </c>
      <c r="C136" s="726" t="s">
        <v>199</v>
      </c>
      <c r="D136" s="727"/>
      <c r="E136" s="727"/>
      <c r="F136" s="727"/>
      <c r="G136" s="727"/>
      <c r="H136" s="727"/>
      <c r="I136" s="728"/>
      <c r="J136" s="754" t="s">
        <v>200</v>
      </c>
      <c r="K136" s="754"/>
      <c r="L136" s="754"/>
      <c r="M136" s="754"/>
      <c r="N136" s="754"/>
      <c r="O136" s="754"/>
      <c r="P136" s="754"/>
      <c r="Q136" s="754"/>
      <c r="R136" s="754"/>
      <c r="S136" s="754"/>
      <c r="T136" s="754"/>
      <c r="U136" s="754"/>
      <c r="V136" s="754"/>
      <c r="W136" s="754"/>
      <c r="X136" s="754"/>
      <c r="Y136" s="754"/>
      <c r="Z136" s="754"/>
      <c r="AA136" s="754"/>
      <c r="AB136" s="754"/>
      <c r="AC136" s="754"/>
      <c r="AD136" s="754"/>
      <c r="AE136" s="754"/>
      <c r="AF136" s="754"/>
      <c r="AG136" s="754"/>
      <c r="AH136" s="754"/>
      <c r="AI136" s="754"/>
      <c r="AJ136" s="755"/>
      <c r="AK136" s="388" t="str">
        <f>IF(H6="","",IF(AND(BA36=0,BE36=0),"",IF(OR(AK36="○",AND(AK36="×",AK37="✓")),"○","×")))</f>
        <v>○</v>
      </c>
      <c r="AL136" s="15"/>
    </row>
    <row r="137" spans="1:38" s="12" customFormat="1" ht="26.25" customHeight="1">
      <c r="A137" s="247"/>
      <c r="B137" s="391" t="s">
        <v>201</v>
      </c>
      <c r="C137" s="726" t="s">
        <v>202</v>
      </c>
      <c r="D137" s="727"/>
      <c r="E137" s="727"/>
      <c r="F137" s="727"/>
      <c r="G137" s="727"/>
      <c r="H137" s="727"/>
      <c r="I137" s="728"/>
      <c r="J137" s="754" t="s">
        <v>203</v>
      </c>
      <c r="K137" s="754"/>
      <c r="L137" s="754"/>
      <c r="M137" s="754"/>
      <c r="N137" s="754"/>
      <c r="O137" s="754"/>
      <c r="P137" s="754"/>
      <c r="Q137" s="754"/>
      <c r="R137" s="754"/>
      <c r="S137" s="754"/>
      <c r="T137" s="754"/>
      <c r="U137" s="754"/>
      <c r="V137" s="754"/>
      <c r="W137" s="754"/>
      <c r="X137" s="754"/>
      <c r="Y137" s="754"/>
      <c r="Z137" s="754"/>
      <c r="AA137" s="754"/>
      <c r="AB137" s="754"/>
      <c r="AC137" s="754"/>
      <c r="AD137" s="754"/>
      <c r="AE137" s="754"/>
      <c r="AF137" s="754"/>
      <c r="AG137" s="754"/>
      <c r="AH137" s="754"/>
      <c r="AI137" s="754"/>
      <c r="AJ137" s="755"/>
      <c r="AK137" s="388" t="str">
        <f>IF(H6="","",IF(AND(BA40=0,BE40=0),"",IF(OR(AK40="○",AK43="○"),"○","×")))</f>
        <v>○</v>
      </c>
      <c r="AL137" s="15"/>
    </row>
    <row r="138" spans="1:38" s="12" customFormat="1" ht="18" customHeight="1">
      <c r="A138" s="247"/>
      <c r="B138" s="391" t="s">
        <v>204</v>
      </c>
      <c r="C138" s="726" t="s">
        <v>205</v>
      </c>
      <c r="D138" s="727"/>
      <c r="E138" s="727"/>
      <c r="F138" s="727"/>
      <c r="G138" s="727"/>
      <c r="H138" s="727"/>
      <c r="I138" s="728"/>
      <c r="J138" s="756" t="s">
        <v>206</v>
      </c>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7"/>
      <c r="AK138" s="388" t="str">
        <f>IF(H6="","",AK51)</f>
        <v>○</v>
      </c>
      <c r="AL138" s="390"/>
    </row>
    <row r="139" spans="1:38" s="12" customFormat="1" ht="22.2" customHeight="1">
      <c r="A139" s="247"/>
      <c r="B139" s="753" t="s">
        <v>207</v>
      </c>
      <c r="C139" s="732" t="s">
        <v>208</v>
      </c>
      <c r="D139" s="733"/>
      <c r="E139" s="733"/>
      <c r="F139" s="733"/>
      <c r="G139" s="733"/>
      <c r="H139" s="733"/>
      <c r="I139" s="734"/>
      <c r="J139" s="754" t="s">
        <v>209</v>
      </c>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5"/>
      <c r="AK139" s="388" t="str">
        <f>IF(H6="", "",IF(OR(AK54="○", AK56="○"), "○", "×"))</f>
        <v>○</v>
      </c>
      <c r="AL139" s="15"/>
    </row>
    <row r="140" spans="1:38" s="12" customFormat="1">
      <c r="A140" s="247"/>
      <c r="B140" s="753"/>
      <c r="C140" s="735"/>
      <c r="D140" s="736"/>
      <c r="E140" s="736"/>
      <c r="F140" s="736"/>
      <c r="G140" s="736"/>
      <c r="H140" s="736"/>
      <c r="I140" s="737"/>
      <c r="J140" s="756" t="s">
        <v>210</v>
      </c>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388" t="str">
        <f>IF(H6="", "", AK96)</f>
        <v>○</v>
      </c>
      <c r="AL140" s="15"/>
    </row>
    <row r="141" spans="1:38" ht="15" customHeight="1">
      <c r="A141" s="15"/>
      <c r="B141" s="392" t="s">
        <v>211</v>
      </c>
      <c r="C141" s="744" t="s">
        <v>212</v>
      </c>
      <c r="D141" s="744"/>
      <c r="E141" s="744"/>
      <c r="F141" s="744"/>
      <c r="G141" s="744"/>
      <c r="H141" s="744"/>
      <c r="I141" s="744"/>
      <c r="J141" s="745" t="s">
        <v>213</v>
      </c>
      <c r="K141" s="745"/>
      <c r="L141" s="745"/>
      <c r="M141" s="745"/>
      <c r="N141" s="745"/>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9" t="s">
        <v>214</v>
      </c>
      <c r="C143" s="730"/>
      <c r="D143" s="730"/>
      <c r="E143" s="730"/>
      <c r="F143" s="730"/>
      <c r="G143" s="730"/>
      <c r="H143" s="730"/>
      <c r="I143" s="730"/>
      <c r="J143" s="730"/>
      <c r="K143" s="730"/>
      <c r="L143" s="730"/>
      <c r="M143" s="730"/>
      <c r="N143" s="730"/>
      <c r="O143" s="730"/>
      <c r="P143" s="730"/>
      <c r="Q143" s="730"/>
      <c r="R143" s="730"/>
      <c r="S143" s="730"/>
      <c r="T143" s="730"/>
      <c r="U143" s="730"/>
      <c r="V143" s="730"/>
      <c r="W143" s="730"/>
      <c r="X143" s="730"/>
      <c r="Y143" s="730"/>
      <c r="Z143" s="730"/>
      <c r="AA143" s="730"/>
      <c r="AB143" s="730"/>
      <c r="AC143" s="730"/>
      <c r="AD143" s="730"/>
      <c r="AE143" s="730"/>
      <c r="AF143" s="730"/>
      <c r="AG143" s="730"/>
      <c r="AH143" s="730"/>
      <c r="AI143" s="730"/>
      <c r="AJ143" s="730"/>
      <c r="AK143" s="731"/>
      <c r="AL143" s="15"/>
    </row>
    <row r="144" spans="1:38" ht="13.2" customHeight="1">
      <c r="A144" s="15"/>
      <c r="B144" s="394" t="s">
        <v>66</v>
      </c>
      <c r="C144" s="741" t="s">
        <v>215</v>
      </c>
      <c r="D144" s="742"/>
      <c r="E144" s="742"/>
      <c r="F144" s="742"/>
      <c r="G144" s="742"/>
      <c r="H144" s="742"/>
      <c r="I144" s="742"/>
      <c r="J144" s="742"/>
      <c r="K144" s="742"/>
      <c r="L144" s="742"/>
      <c r="M144" s="742"/>
      <c r="N144" s="742"/>
      <c r="O144" s="742"/>
      <c r="P144" s="742"/>
      <c r="Q144" s="742"/>
      <c r="R144" s="742"/>
      <c r="S144" s="742"/>
      <c r="T144" s="742"/>
      <c r="U144" s="742"/>
      <c r="V144" s="742"/>
      <c r="W144" s="742"/>
      <c r="X144" s="742"/>
      <c r="Y144" s="742"/>
      <c r="Z144" s="742"/>
      <c r="AA144" s="742"/>
      <c r="AB144" s="742"/>
      <c r="AC144" s="742"/>
      <c r="AD144" s="742"/>
      <c r="AE144" s="742"/>
      <c r="AF144" s="742"/>
      <c r="AG144" s="742"/>
      <c r="AH144" s="742"/>
      <c r="AI144" s="742"/>
      <c r="AJ144" s="743"/>
      <c r="AK144" s="388" t="str">
        <f>IF(H6="", "",AK106)</f>
        <v>○</v>
      </c>
      <c r="AL144" s="15"/>
    </row>
    <row r="145" spans="1:38" ht="13.2" customHeight="1">
      <c r="A145" s="15"/>
      <c r="B145" s="395" t="s">
        <v>66</v>
      </c>
      <c r="C145" s="720" t="s">
        <v>216</v>
      </c>
      <c r="D145" s="721"/>
      <c r="E145" s="721"/>
      <c r="F145" s="721"/>
      <c r="G145" s="721"/>
      <c r="H145" s="721"/>
      <c r="I145" s="721"/>
      <c r="J145" s="721"/>
      <c r="K145" s="721"/>
      <c r="L145" s="721"/>
      <c r="M145" s="721"/>
      <c r="N145" s="721"/>
      <c r="O145" s="721"/>
      <c r="P145" s="721"/>
      <c r="Q145" s="721"/>
      <c r="R145" s="721"/>
      <c r="S145" s="721"/>
      <c r="T145" s="721"/>
      <c r="U145" s="721"/>
      <c r="V145" s="721"/>
      <c r="W145" s="721"/>
      <c r="X145" s="721"/>
      <c r="Y145" s="721"/>
      <c r="Z145" s="721"/>
      <c r="AA145" s="721"/>
      <c r="AB145" s="721"/>
      <c r="AC145" s="721"/>
      <c r="AD145" s="721"/>
      <c r="AE145" s="721"/>
      <c r="AF145" s="721"/>
      <c r="AG145" s="721"/>
      <c r="AH145" s="721"/>
      <c r="AI145" s="721"/>
      <c r="AJ145" s="72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越谷市</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越谷市</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2" customHeight="1">
      <c r="A4" s="547"/>
      <c r="B4" s="992" t="s">
        <v>292</v>
      </c>
      <c r="C4" s="993"/>
      <c r="D4" s="993"/>
      <c r="E4" s="993"/>
      <c r="F4" s="993"/>
      <c r="G4" s="993"/>
      <c r="H4" s="993"/>
      <c r="I4" s="994"/>
      <c r="J4" s="547"/>
    </row>
    <row r="5" spans="1:10" s="550" customFormat="1" ht="25.2" customHeight="1">
      <c r="A5" s="547"/>
      <c r="B5" s="552" t="s">
        <v>293</v>
      </c>
      <c r="C5" s="992" t="s">
        <v>294</v>
      </c>
      <c r="D5" s="993"/>
      <c r="E5" s="993"/>
      <c r="F5" s="993"/>
      <c r="G5" s="993"/>
      <c r="H5" s="993"/>
      <c r="I5" s="994"/>
      <c r="J5" s="547"/>
    </row>
    <row r="6" spans="1:10" s="550" customFormat="1" ht="25.2" customHeight="1">
      <c r="A6" s="547"/>
      <c r="B6" s="552" t="s">
        <v>295</v>
      </c>
      <c r="C6" s="992" t="s">
        <v>296</v>
      </c>
      <c r="D6" s="993"/>
      <c r="E6" s="993"/>
      <c r="F6" s="993"/>
      <c r="G6" s="993"/>
      <c r="H6" s="993"/>
      <c r="I6" s="994"/>
      <c r="J6" s="547"/>
    </row>
    <row r="7" spans="1:10" s="550" customFormat="1" ht="25.2" customHeight="1">
      <c r="A7" s="547"/>
      <c r="B7" s="552" t="s">
        <v>297</v>
      </c>
      <c r="C7" s="992" t="s">
        <v>298</v>
      </c>
      <c r="D7" s="993"/>
      <c r="E7" s="993"/>
      <c r="F7" s="993"/>
      <c r="G7" s="993"/>
      <c r="H7" s="993"/>
      <c r="I7" s="994"/>
      <c r="J7" s="547"/>
    </row>
    <row r="8" spans="1:10" s="550" customFormat="1" ht="25.2"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2" customHeight="1">
      <c r="A10" s="547"/>
      <c r="B10" s="992" t="s">
        <v>300</v>
      </c>
      <c r="C10" s="993"/>
      <c r="D10" s="993"/>
      <c r="E10" s="993"/>
      <c r="F10" s="993"/>
      <c r="G10" s="993"/>
      <c r="H10" s="993"/>
      <c r="I10" s="994"/>
      <c r="J10" s="547"/>
    </row>
    <row r="11" spans="1:10" s="550" customFormat="1" ht="56.4"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 customHeight="1">
      <c r="A13" s="547"/>
      <c r="B13" s="996"/>
      <c r="C13" s="998"/>
      <c r="D13" s="552" t="s">
        <v>306</v>
      </c>
      <c r="E13" s="989" t="s">
        <v>307</v>
      </c>
      <c r="F13" s="990"/>
      <c r="G13" s="990"/>
      <c r="H13" s="990"/>
      <c r="I13" s="991"/>
      <c r="J13" s="555"/>
    </row>
    <row r="14" spans="1:10" s="550" customFormat="1" ht="25.2" customHeight="1">
      <c r="A14" s="547"/>
      <c r="B14" s="552" t="s">
        <v>308</v>
      </c>
      <c r="C14" s="992" t="s">
        <v>309</v>
      </c>
      <c r="D14" s="993"/>
      <c r="E14" s="993"/>
      <c r="F14" s="993"/>
      <c r="G14" s="993"/>
      <c r="H14" s="993"/>
      <c r="I14" s="994"/>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85" t="s">
        <v>312</v>
      </c>
      <c r="B20" s="986"/>
      <c r="C20" s="566" t="s">
        <v>313</v>
      </c>
      <c r="D20" s="567" t="s">
        <v>314</v>
      </c>
      <c r="E20" s="567" t="s">
        <v>315</v>
      </c>
      <c r="F20" s="567" t="s">
        <v>316</v>
      </c>
      <c r="G20" s="563"/>
      <c r="H20" s="563"/>
      <c r="I20" s="563"/>
    </row>
    <row r="21" spans="1:10" ht="93.6">
      <c r="A21" s="987" t="s">
        <v>317</v>
      </c>
      <c r="B21" s="986"/>
      <c r="C21" s="568" t="s">
        <v>318</v>
      </c>
      <c r="D21" s="568" t="s">
        <v>319</v>
      </c>
      <c r="E21" s="568" t="s">
        <v>320</v>
      </c>
      <c r="F21" s="568" t="s">
        <v>321</v>
      </c>
      <c r="G21" s="563"/>
      <c r="H21" s="563"/>
      <c r="I21" s="563"/>
    </row>
    <row r="22" spans="1:10" ht="82.2">
      <c r="A22" s="987" t="s">
        <v>322</v>
      </c>
      <c r="B22" s="986"/>
      <c r="C22" s="568" t="s">
        <v>323</v>
      </c>
      <c r="D22" s="568" t="s">
        <v>324</v>
      </c>
      <c r="E22" s="568" t="s">
        <v>325</v>
      </c>
      <c r="F22" s="569" t="s">
        <v>326</v>
      </c>
      <c r="G22" s="562"/>
      <c r="H22" s="562"/>
      <c r="I22" s="562"/>
    </row>
    <row r="23" spans="1:10" ht="82.2">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988" t="s">
        <v>332</v>
      </c>
      <c r="B25" s="988"/>
      <c r="C25" s="988"/>
      <c r="D25" s="988"/>
      <c r="E25" s="988"/>
      <c r="F25" s="988"/>
      <c r="G25" s="988"/>
      <c r="H25" s="988"/>
      <c r="I25" s="988"/>
    </row>
    <row r="26" spans="1:10" ht="23.4">
      <c r="A26" s="570" t="s">
        <v>333</v>
      </c>
      <c r="B26" s="570"/>
      <c r="C26" s="570"/>
      <c r="D26" s="570"/>
      <c r="E26" s="570"/>
      <c r="F26" s="570"/>
      <c r="G26" s="570"/>
      <c r="H26" s="570"/>
      <c r="I26" s="570"/>
    </row>
    <row r="27" spans="1:10" ht="23.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2026-03-26T08:17:29Z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