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ndsv01\Shr_Data2\01280300介護保険課\介護保険課\★★★新型コロナウイルス対応★★★\★☆【R7重点支援地方交付金】物価高対策\02_実施要領関係\"/>
    </mc:Choice>
  </mc:AlternateContent>
  <xr:revisionPtr revIDLastSave="0" documentId="13_ncr:1_{F5F6ABCA-24A0-4F5C-99F7-BA1698454F8E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事業所一覧" sheetId="1" r:id="rId1"/>
    <sheet name="リスト" sheetId="2" state="hidden" r:id="rId2"/>
  </sheets>
  <definedNames>
    <definedName name="_xlnm.Print_Area" localSheetId="0">事業所一覧!$A$1:$G$40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7" i="1"/>
  <c r="B14" i="2"/>
  <c r="B15" i="2"/>
  <c r="B16" i="2"/>
  <c r="B17" i="2"/>
  <c r="B3" i="2"/>
  <c r="G29" i="1" s="1"/>
  <c r="B4" i="2"/>
  <c r="G30" i="1" s="1"/>
  <c r="B5" i="2"/>
  <c r="G20" i="1" s="1"/>
  <c r="B6" i="2"/>
  <c r="B7" i="2"/>
  <c r="B8" i="2"/>
  <c r="B9" i="2"/>
  <c r="B10" i="2"/>
  <c r="B11" i="2"/>
  <c r="B12" i="2"/>
  <c r="B13" i="2"/>
  <c r="B2" i="2"/>
  <c r="G24" i="1" l="1"/>
  <c r="G9" i="1"/>
  <c r="F27" i="1"/>
  <c r="G17" i="1"/>
  <c r="G16" i="1"/>
  <c r="G27" i="1"/>
  <c r="G15" i="1"/>
  <c r="G14" i="1"/>
  <c r="G25" i="1"/>
  <c r="G7" i="1"/>
  <c r="G13" i="1"/>
  <c r="G36" i="1"/>
  <c r="G12" i="1"/>
  <c r="G35" i="1"/>
  <c r="G23" i="1"/>
  <c r="G32" i="1"/>
  <c r="G18" i="1"/>
  <c r="G28" i="1"/>
  <c r="F8" i="1"/>
  <c r="G26" i="1"/>
  <c r="G11" i="1"/>
  <c r="G34" i="1"/>
  <c r="G22" i="1"/>
  <c r="G10" i="1"/>
  <c r="G33" i="1"/>
  <c r="G21" i="1"/>
  <c r="G8" i="1"/>
  <c r="G31" i="1"/>
  <c r="G19" i="1"/>
  <c r="F16" i="1"/>
  <c r="F28" i="1"/>
  <c r="F17" i="1"/>
  <c r="F29" i="1"/>
  <c r="F18" i="1"/>
  <c r="F30" i="1"/>
  <c r="F19" i="1"/>
  <c r="F31" i="1"/>
  <c r="F20" i="1"/>
  <c r="F32" i="1"/>
  <c r="F10" i="1"/>
  <c r="F22" i="1"/>
  <c r="F34" i="1"/>
  <c r="F11" i="1"/>
  <c r="F23" i="1"/>
  <c r="F35" i="1"/>
  <c r="F9" i="1"/>
  <c r="F21" i="1"/>
  <c r="F33" i="1"/>
  <c r="F12" i="1"/>
  <c r="F24" i="1"/>
  <c r="F36" i="1"/>
  <c r="F13" i="1"/>
  <c r="F25" i="1"/>
  <c r="F14" i="1"/>
  <c r="F26" i="1"/>
  <c r="F15" i="1"/>
  <c r="J37" i="1" l="1"/>
  <c r="F37" i="1" s="1"/>
</calcChain>
</file>

<file path=xl/sharedStrings.xml><?xml version="1.0" encoding="utf-8"?>
<sst xmlns="http://schemas.openxmlformats.org/spreadsheetml/2006/main" count="84" uniqueCount="51">
  <si>
    <t>№</t>
  </si>
  <si>
    <t>①事業所名</t>
  </si>
  <si>
    <t>②事業所番号</t>
  </si>
  <si>
    <t>③区分</t>
  </si>
  <si>
    <t>④事業所種別</t>
  </si>
  <si>
    <t>合計金額【様式第１号に記載する支援金交付申請(請求)額】⇒</t>
  </si>
  <si>
    <r>
      <t>事業所一覧（別紙１）</t>
    </r>
    <r>
      <rPr>
        <b/>
        <u/>
        <sz val="12"/>
        <color theme="1"/>
        <rFont val="ＭＳ ゴシック"/>
        <family val="3"/>
        <charset val="128"/>
      </rPr>
      <t>　　　　　　　</t>
    </r>
    <phoneticPr fontId="5"/>
  </si>
  <si>
    <t>法人名</t>
    <rPh sb="0" eb="3">
      <t>ホウジンメイ</t>
    </rPh>
    <phoneticPr fontId="5"/>
  </si>
  <si>
    <t>入所系（Ⅰ）の場合、定員数</t>
    <phoneticPr fontId="5"/>
  </si>
  <si>
    <t>ア</t>
    <phoneticPr fontId="5"/>
  </si>
  <si>
    <t>介護老人福祉施設</t>
    <phoneticPr fontId="5"/>
  </si>
  <si>
    <t>イ</t>
  </si>
  <si>
    <t>ウ</t>
  </si>
  <si>
    <t>エ</t>
  </si>
  <si>
    <t>オ</t>
  </si>
  <si>
    <t>カ</t>
  </si>
  <si>
    <t>キ</t>
  </si>
  <si>
    <t>ク</t>
  </si>
  <si>
    <t>ケ</t>
  </si>
  <si>
    <t>コ</t>
  </si>
  <si>
    <t>サ</t>
  </si>
  <si>
    <t>シ</t>
  </si>
  <si>
    <t>介護老人保健施設</t>
  </si>
  <si>
    <t>認知症対応型共同生活介護</t>
  </si>
  <si>
    <t>地域密着型介護老人福祉施設</t>
  </si>
  <si>
    <t>養護老人ホーム</t>
  </si>
  <si>
    <t>軽費老人ホーム</t>
  </si>
  <si>
    <t>短期入所生活介護</t>
  </si>
  <si>
    <t>短期入所療養介護</t>
  </si>
  <si>
    <t>小規模多機能型居宅介護</t>
  </si>
  <si>
    <t>看護小規模多機能型居宅介護</t>
  </si>
  <si>
    <t>Ⅰ</t>
    <phoneticPr fontId="5"/>
  </si>
  <si>
    <t>区分</t>
    <rPh sb="0" eb="2">
      <t>クブン</t>
    </rPh>
    <phoneticPr fontId="5"/>
  </si>
  <si>
    <t>種別</t>
    <rPh sb="0" eb="2">
      <t>シュベツ</t>
    </rPh>
    <phoneticPr fontId="5"/>
  </si>
  <si>
    <t>Ⅱ</t>
    <phoneticPr fontId="5"/>
  </si>
  <si>
    <t>通所介護</t>
    <rPh sb="0" eb="4">
      <t>ツウショカイゴ</t>
    </rPh>
    <phoneticPr fontId="5"/>
  </si>
  <si>
    <t>通所リハビリテーション</t>
  </si>
  <si>
    <t>地域密着型通所介護</t>
  </si>
  <si>
    <t>認知症対応型通所介護</t>
  </si>
  <si>
    <t>金額（円）</t>
    <rPh sb="0" eb="2">
      <t>キンガク</t>
    </rPh>
    <rPh sb="3" eb="4">
      <t>エン</t>
    </rPh>
    <phoneticPr fontId="5"/>
  </si>
  <si>
    <t>/定員</t>
    <rPh sb="1" eb="3">
      <t>テイイン</t>
    </rPh>
    <phoneticPr fontId="5"/>
  </si>
  <si>
    <t>/事業所</t>
    <rPh sb="1" eb="4">
      <t>ジギョウショ</t>
    </rPh>
    <phoneticPr fontId="5"/>
  </si>
  <si>
    <t>※</t>
    <phoneticPr fontId="5"/>
  </si>
  <si>
    <t>定員数は、区分が入所系（Ⅰ）の場合にのみご記入ください。</t>
    <phoneticPr fontId="5"/>
  </si>
  <si>
    <t>⑤支援金額
（単位：円）</t>
    <rPh sb="7" eb="9">
      <t>タンイ</t>
    </rPh>
    <rPh sb="10" eb="11">
      <t>エン</t>
    </rPh>
    <phoneticPr fontId="5"/>
  </si>
  <si>
    <t>入所系</t>
    <rPh sb="0" eb="3">
      <t>ニュウショケイ</t>
    </rPh>
    <phoneticPr fontId="5"/>
  </si>
  <si>
    <t>通所系</t>
    <rPh sb="0" eb="3">
      <t>ツウショケイ</t>
    </rPh>
    <phoneticPr fontId="5"/>
  </si>
  <si>
    <t>「③区分」は、別表２の「区分」欄に記載されている内容にしたがってご記入ください。「④事業所種別」「⑤支援金額」欄については自動入力されます。</t>
    <rPh sb="55" eb="56">
      <t>ラン</t>
    </rPh>
    <rPh sb="61" eb="65">
      <t>ジドウニュウリョク</t>
    </rPh>
    <phoneticPr fontId="5"/>
  </si>
  <si>
    <t>有料老人ホーム（特定施設入居者生活介護含む）</t>
    <rPh sb="8" eb="10">
      <t>トクテイ</t>
    </rPh>
    <rPh sb="10" eb="12">
      <t>シセツ</t>
    </rPh>
    <rPh sb="12" eb="15">
      <t>ニュウキョシャ</t>
    </rPh>
    <rPh sb="15" eb="19">
      <t>セイカツカイゴ</t>
    </rPh>
    <rPh sb="19" eb="20">
      <t>フク</t>
    </rPh>
    <phoneticPr fontId="5"/>
  </si>
  <si>
    <t>サービス付き高齢者向け住宅（特定施設入居者生活介護含む）</t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25" eb="26">
      <t>フク</t>
    </rPh>
    <phoneticPr fontId="5"/>
  </si>
  <si>
    <t>別表２</t>
    <rPh sb="0" eb="2">
      <t>ベッピョウ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</si>
</sst>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;;&quot;円&quot;;@"/>
    <numFmt numFmtId="177" formatCode="#,###&quot;人&quot;;;;@"/>
  </numFmts>
  <fonts count="8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1" xfId="0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15" xfId="0" applyFill="1" applyBorder="1"/>
    <xf numFmtId="0" fontId="3" fillId="0" borderId="5" xfId="0" applyFont="1" applyBorder="1" applyAlignment="1" applyProtection="1">
      <alignment horizontal="center" vertical="center" wrapText="1"/>
      <protection locked="0"/>
    </xf>
    <xf numFmtId="177" fontId="3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7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1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vertical="center" shrinkToFi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top"/>
    </xf>
    <xf numFmtId="0" fontId="1" fillId="2" borderId="0" xfId="0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3" fillId="4" borderId="5" xfId="0" applyNumberFormat="1" applyFont="1" applyFill="1" applyBorder="1" applyAlignment="1" applyProtection="1">
      <alignment horizontal="right" vertical="center" shrinkToFit="1"/>
    </xf>
    <xf numFmtId="0" fontId="3" fillId="0" borderId="5" xfId="0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horizontal="justify" vertical="center" wrapText="1"/>
      <protection locked="0"/>
    </xf>
    <xf numFmtId="0" fontId="3" fillId="4" borderId="5" xfId="0" applyFont="1" applyFill="1" applyBorder="1" applyAlignment="1" applyProtection="1">
      <alignment vertical="center" shrinkToFit="1"/>
    </xf>
    <xf numFmtId="0" fontId="3" fillId="4" borderId="6" xfId="0" applyFont="1" applyFill="1" applyBorder="1" applyAlignment="1" applyProtection="1">
      <alignment vertical="center" shrinkToFit="1"/>
    </xf>
    <xf numFmtId="0" fontId="0" fillId="0" borderId="11" xfId="0" applyBorder="1" applyAlignment="1">
      <alignment shrinkToFit="1"/>
    </xf>
    <xf numFmtId="0" fontId="6" fillId="0" borderId="0" xfId="0" applyFont="1" applyAlignment="1" applyProtection="1">
      <alignment horizontal="right" vertical="center"/>
    </xf>
    <xf numFmtId="0" fontId="4" fillId="3" borderId="8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176" fontId="4" fillId="3" borderId="8" xfId="0" applyNumberFormat="1" applyFont="1" applyFill="1" applyBorder="1" applyAlignment="1" applyProtection="1">
      <alignment horizontal="right" vertical="center" wrapText="1"/>
    </xf>
    <xf numFmtId="176" fontId="4" fillId="3" borderId="10" xfId="0" applyNumberFormat="1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1" fillId="0" borderId="16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justify" vertical="center" wrapText="1"/>
    </xf>
    <xf numFmtId="0" fontId="1" fillId="0" borderId="3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 shrinkToFit="1"/>
    </xf>
    <xf numFmtId="0" fontId="1" fillId="0" borderId="2" xfId="0" applyFont="1" applyBorder="1" applyAlignment="1" applyProtection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 textRotation="255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99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157371</xdr:colOff>
          <xdr:row>2</xdr:row>
          <xdr:rowOff>33131</xdr:rowOff>
        </xdr:from>
        <xdr:to>
          <xdr:col>17</xdr:col>
          <xdr:colOff>364417</xdr:colOff>
          <xdr:row>16</xdr:row>
          <xdr:rowOff>256761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A24D7EA-8DA2-C643-81D5-CCC11418335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リスト!$B$1:$F$17" spid="_x0000_s107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8829262" y="513522"/>
              <a:ext cx="5706698" cy="4787348"/>
            </a:xfrm>
            <a:prstGeom prst="rect">
              <a:avLst/>
            </a:prstGeom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zoomScale="115" zoomScaleNormal="100" zoomScaleSheetLayoutView="115" workbookViewId="0">
      <selection activeCell="F2" sqref="F2:G2"/>
    </sheetView>
  </sheetViews>
  <sheetFormatPr defaultRowHeight="22.5" customHeight="1"/>
  <cols>
    <col min="1" max="1" width="5.875" style="10" customWidth="1"/>
    <col min="2" max="2" width="25" style="10" customWidth="1"/>
    <col min="3" max="3" width="17.5" style="10" customWidth="1"/>
    <col min="4" max="4" width="7.5" style="10" bestFit="1" customWidth="1"/>
    <col min="5" max="5" width="10.625" style="10" customWidth="1"/>
    <col min="6" max="6" width="27.125" style="10" customWidth="1"/>
    <col min="7" max="7" width="20.125" style="13" customWidth="1"/>
    <col min="8" max="8" width="9" style="10"/>
    <col min="9" max="9" width="9" style="10" hidden="1" customWidth="1"/>
    <col min="10" max="10" width="0" style="10" hidden="1" customWidth="1"/>
    <col min="11" max="16384" width="9" style="10"/>
  </cols>
  <sheetData>
    <row r="1" spans="1:9" ht="15" customHeight="1"/>
    <row r="2" spans="1:9" ht="22.5" customHeight="1">
      <c r="A2" s="9" t="s">
        <v>6</v>
      </c>
      <c r="E2" s="11" t="s">
        <v>7</v>
      </c>
      <c r="F2" s="33"/>
      <c r="G2" s="33"/>
      <c r="H2" s="25" t="s">
        <v>50</v>
      </c>
    </row>
    <row r="3" spans="1:9" ht="6.75" customHeight="1" thickBot="1">
      <c r="A3" s="12"/>
    </row>
    <row r="4" spans="1:9" ht="22.5" customHeight="1" thickBot="1">
      <c r="A4" s="36" t="s">
        <v>0</v>
      </c>
      <c r="B4" s="36" t="s">
        <v>1</v>
      </c>
      <c r="C4" s="36" t="s">
        <v>2</v>
      </c>
      <c r="D4" s="36" t="s">
        <v>3</v>
      </c>
      <c r="E4" s="39" t="s">
        <v>4</v>
      </c>
      <c r="F4" s="40"/>
      <c r="G4" s="43" t="s">
        <v>44</v>
      </c>
    </row>
    <row r="5" spans="1:9" ht="15" customHeight="1">
      <c r="A5" s="37"/>
      <c r="B5" s="37"/>
      <c r="C5" s="37"/>
      <c r="D5" s="37"/>
      <c r="E5" s="31" t="s">
        <v>8</v>
      </c>
      <c r="F5" s="41"/>
      <c r="G5" s="44"/>
    </row>
    <row r="6" spans="1:9" ht="15" customHeight="1" thickBot="1">
      <c r="A6" s="38"/>
      <c r="B6" s="38"/>
      <c r="C6" s="38"/>
      <c r="D6" s="38"/>
      <c r="E6" s="32"/>
      <c r="F6" s="42"/>
      <c r="G6" s="45"/>
    </row>
    <row r="7" spans="1:9" ht="30" customHeight="1" thickBot="1">
      <c r="A7" s="14">
        <f>ROW()-6</f>
        <v>1</v>
      </c>
      <c r="B7" s="20"/>
      <c r="C7" s="5"/>
      <c r="D7" s="5"/>
      <c r="E7" s="6"/>
      <c r="F7" s="22" t="str">
        <f>IFERROR(VLOOKUP($D7,リスト!$B:$F,4,FALSE),"")</f>
        <v/>
      </c>
      <c r="G7" s="19" t="str">
        <f>IF($I7=FALSE,"定員数を入力してください",IFERROR(VLOOKUP($D7,リスト!$B:$F,5,FALSE)*IF(COUNTIF($D7,"Ⅰ*")=1,$E7,1),"円"))</f>
        <v>円</v>
      </c>
      <c r="I7" s="10" t="b">
        <f>NOT(AND(COUNTIF($D7,"Ⅰ*")=1,$E7=""))</f>
        <v>1</v>
      </c>
    </row>
    <row r="8" spans="1:9" ht="30" customHeight="1" thickBot="1">
      <c r="A8" s="14">
        <f t="shared" ref="A8:A36" si="0">ROW()-6</f>
        <v>2</v>
      </c>
      <c r="B8" s="20"/>
      <c r="C8" s="5"/>
      <c r="D8" s="5"/>
      <c r="E8" s="6"/>
      <c r="F8" s="22" t="str">
        <f>IFERROR(VLOOKUP($D8,リスト!$B:$F,4,FALSE),"")</f>
        <v/>
      </c>
      <c r="G8" s="19" t="str">
        <f>IF($I8=FALSE,"定員数を入力してください",IFERROR(VLOOKUP($D8,リスト!$B:$F,5,FALSE)*IF(COUNTIF($D8,"Ⅰ*")=1,$E8,1),"円"))</f>
        <v>円</v>
      </c>
      <c r="I8" s="10" t="b">
        <f t="shared" ref="I8:I36" si="1">NOT(AND(COUNTIF($D8,"Ⅰ*")=1,$E8=""))</f>
        <v>1</v>
      </c>
    </row>
    <row r="9" spans="1:9" ht="30" customHeight="1" thickBot="1">
      <c r="A9" s="14">
        <f t="shared" si="0"/>
        <v>3</v>
      </c>
      <c r="B9" s="20"/>
      <c r="C9" s="5"/>
      <c r="D9" s="5"/>
      <c r="E9" s="6"/>
      <c r="F9" s="22" t="str">
        <f>IFERROR(VLOOKUP($D9,リスト!$B:$F,4,FALSE),"")</f>
        <v/>
      </c>
      <c r="G9" s="19" t="str">
        <f>IF($I9=FALSE,"定員数を入力してください",IFERROR(VLOOKUP($D9,リスト!$B:$F,5,FALSE)*IF(COUNTIF($D9,"Ⅰ*")=1,$E9,1),"円"))</f>
        <v>円</v>
      </c>
      <c r="I9" s="10" t="b">
        <f t="shared" si="1"/>
        <v>1</v>
      </c>
    </row>
    <row r="10" spans="1:9" ht="30" customHeight="1" thickBot="1">
      <c r="A10" s="14">
        <f t="shared" si="0"/>
        <v>4</v>
      </c>
      <c r="B10" s="20"/>
      <c r="C10" s="5"/>
      <c r="D10" s="5"/>
      <c r="E10" s="6"/>
      <c r="F10" s="22" t="str">
        <f>IFERROR(VLOOKUP($D10,リスト!$B:$F,4,FALSE),"")</f>
        <v/>
      </c>
      <c r="G10" s="19" t="str">
        <f>IF($I10=FALSE,"定員数を入力してください",IFERROR(VLOOKUP($D10,リスト!$B:$F,5,FALSE)*IF(COUNTIF($D10,"Ⅰ*")=1,$E10,1),"円"))</f>
        <v>円</v>
      </c>
      <c r="I10" s="10" t="b">
        <f t="shared" si="1"/>
        <v>1</v>
      </c>
    </row>
    <row r="11" spans="1:9" ht="30" customHeight="1" thickBot="1">
      <c r="A11" s="14">
        <f t="shared" si="0"/>
        <v>5</v>
      </c>
      <c r="B11" s="20"/>
      <c r="C11" s="5"/>
      <c r="D11" s="5"/>
      <c r="E11" s="6"/>
      <c r="F11" s="22" t="str">
        <f>IFERROR(VLOOKUP($D11,リスト!$B:$F,4,FALSE),"")</f>
        <v/>
      </c>
      <c r="G11" s="19" t="str">
        <f>IF($I11=FALSE,"定員数を入力してください",IFERROR(VLOOKUP($D11,リスト!$B:$F,5,FALSE)*IF(COUNTIF($D11,"Ⅰ*")=1,$E11,1),"円"))</f>
        <v>円</v>
      </c>
      <c r="I11" s="10" t="b">
        <f t="shared" si="1"/>
        <v>1</v>
      </c>
    </row>
    <row r="12" spans="1:9" ht="30" customHeight="1" thickBot="1">
      <c r="A12" s="14">
        <f t="shared" si="0"/>
        <v>6</v>
      </c>
      <c r="B12" s="20"/>
      <c r="C12" s="5"/>
      <c r="D12" s="5"/>
      <c r="E12" s="6"/>
      <c r="F12" s="22" t="str">
        <f>IFERROR(VLOOKUP($D12,リスト!$B:$F,4,FALSE),"")</f>
        <v/>
      </c>
      <c r="G12" s="19" t="str">
        <f>IF($I12=FALSE,"定員数を入力してください",IFERROR(VLOOKUP($D12,リスト!$B:$F,5,FALSE)*IF(COUNTIF($D12,"Ⅰ*")=1,$E12,1),"円"))</f>
        <v>円</v>
      </c>
      <c r="I12" s="10" t="b">
        <f t="shared" si="1"/>
        <v>1</v>
      </c>
    </row>
    <row r="13" spans="1:9" ht="30" customHeight="1" thickBot="1">
      <c r="A13" s="14">
        <f t="shared" si="0"/>
        <v>7</v>
      </c>
      <c r="B13" s="20"/>
      <c r="C13" s="5"/>
      <c r="D13" s="5"/>
      <c r="E13" s="6"/>
      <c r="F13" s="22" t="str">
        <f>IFERROR(VLOOKUP($D13,リスト!$B:$F,4,FALSE),"")</f>
        <v/>
      </c>
      <c r="G13" s="19" t="str">
        <f>IF($I13=FALSE,"定員数を入力してください",IFERROR(VLOOKUP($D13,リスト!$B:$F,5,FALSE)*IF(COUNTIF($D13,"Ⅰ*")=1,$E13,1),"円"))</f>
        <v>円</v>
      </c>
      <c r="I13" s="10" t="b">
        <f t="shared" si="1"/>
        <v>1</v>
      </c>
    </row>
    <row r="14" spans="1:9" ht="30" customHeight="1" thickBot="1">
      <c r="A14" s="14">
        <f t="shared" si="0"/>
        <v>8</v>
      </c>
      <c r="B14" s="20"/>
      <c r="C14" s="5"/>
      <c r="D14" s="5"/>
      <c r="E14" s="6"/>
      <c r="F14" s="22" t="str">
        <f>IFERROR(VLOOKUP($D14,リスト!$B:$F,4,FALSE),"")</f>
        <v/>
      </c>
      <c r="G14" s="19" t="str">
        <f>IF($I14=FALSE,"定員数を入力してください",IFERROR(VLOOKUP($D14,リスト!$B:$F,5,FALSE)*IF(COUNTIF($D14,"Ⅰ*")=1,$E14,1),"円"))</f>
        <v>円</v>
      </c>
      <c r="I14" s="10" t="b">
        <f t="shared" si="1"/>
        <v>1</v>
      </c>
    </row>
    <row r="15" spans="1:9" ht="30" customHeight="1" thickBot="1">
      <c r="A15" s="14">
        <f t="shared" si="0"/>
        <v>9</v>
      </c>
      <c r="B15" s="20"/>
      <c r="C15" s="5"/>
      <c r="D15" s="5"/>
      <c r="E15" s="6"/>
      <c r="F15" s="22" t="str">
        <f>IFERROR(VLOOKUP($D15,リスト!$B:$F,4,FALSE),"")</f>
        <v/>
      </c>
      <c r="G15" s="19" t="str">
        <f>IF($I15=FALSE,"定員数を入力してください",IFERROR(VLOOKUP($D15,リスト!$B:$F,5,FALSE)*IF(COUNTIF($D15,"Ⅰ*")=1,$E15,1),"円"))</f>
        <v>円</v>
      </c>
      <c r="I15" s="10" t="b">
        <f t="shared" si="1"/>
        <v>1</v>
      </c>
    </row>
    <row r="16" spans="1:9" ht="30" customHeight="1" thickBot="1">
      <c r="A16" s="14">
        <f t="shared" si="0"/>
        <v>10</v>
      </c>
      <c r="B16" s="20"/>
      <c r="C16" s="5"/>
      <c r="D16" s="5"/>
      <c r="E16" s="6"/>
      <c r="F16" s="22" t="str">
        <f>IFERROR(VLOOKUP($D16,リスト!$B:$F,4,FALSE),"")</f>
        <v/>
      </c>
      <c r="G16" s="19" t="str">
        <f>IF($I16=FALSE,"定員数を入力してください",IFERROR(VLOOKUP($D16,リスト!$B:$F,5,FALSE)*IF(COUNTIF($D16,"Ⅰ*")=1,$E16,1),"円"))</f>
        <v>円</v>
      </c>
      <c r="I16" s="10" t="b">
        <f t="shared" si="1"/>
        <v>1</v>
      </c>
    </row>
    <row r="17" spans="1:9" ht="30" customHeight="1" thickBot="1">
      <c r="A17" s="14">
        <f t="shared" si="0"/>
        <v>11</v>
      </c>
      <c r="B17" s="20"/>
      <c r="C17" s="5"/>
      <c r="D17" s="5"/>
      <c r="E17" s="6"/>
      <c r="F17" s="22" t="str">
        <f>IFERROR(VLOOKUP($D17,リスト!$B:$F,4,FALSE),"")</f>
        <v/>
      </c>
      <c r="G17" s="19" t="str">
        <f>IF($I17=FALSE,"定員数を入力してください",IFERROR(VLOOKUP($D17,リスト!$B:$F,5,FALSE)*IF(COUNTIF($D17,"Ⅰ*")=1,$E17,1),"円"))</f>
        <v>円</v>
      </c>
      <c r="I17" s="10" t="b">
        <f t="shared" si="1"/>
        <v>1</v>
      </c>
    </row>
    <row r="18" spans="1:9" ht="30" customHeight="1" thickBot="1">
      <c r="A18" s="14">
        <f t="shared" si="0"/>
        <v>12</v>
      </c>
      <c r="B18" s="20"/>
      <c r="C18" s="5"/>
      <c r="D18" s="5"/>
      <c r="E18" s="6"/>
      <c r="F18" s="22" t="str">
        <f>IFERROR(VLOOKUP($D18,リスト!$B:$F,4,FALSE),"")</f>
        <v/>
      </c>
      <c r="G18" s="19" t="str">
        <f>IF($I18=FALSE,"定員数を入力してください",IFERROR(VLOOKUP($D18,リスト!$B:$F,5,FALSE)*IF(COUNTIF($D18,"Ⅰ*")=1,$E18,1),"円"))</f>
        <v>円</v>
      </c>
      <c r="I18" s="10" t="b">
        <f t="shared" si="1"/>
        <v>1</v>
      </c>
    </row>
    <row r="19" spans="1:9" ht="30" customHeight="1" thickBot="1">
      <c r="A19" s="14">
        <f t="shared" si="0"/>
        <v>13</v>
      </c>
      <c r="B19" s="20"/>
      <c r="C19" s="5"/>
      <c r="D19" s="5"/>
      <c r="E19" s="6"/>
      <c r="F19" s="22" t="str">
        <f>IFERROR(VLOOKUP($D19,リスト!$B:$F,4,FALSE),"")</f>
        <v/>
      </c>
      <c r="G19" s="19" t="str">
        <f>IF($I19=FALSE,"定員数を入力してください",IFERROR(VLOOKUP($D19,リスト!$B:$F,5,FALSE)*IF(COUNTIF($D19,"Ⅰ*")=1,$E19,1),"円"))</f>
        <v>円</v>
      </c>
      <c r="I19" s="10" t="b">
        <f t="shared" si="1"/>
        <v>1</v>
      </c>
    </row>
    <row r="20" spans="1:9" ht="30" customHeight="1" thickBot="1">
      <c r="A20" s="14">
        <f t="shared" si="0"/>
        <v>14</v>
      </c>
      <c r="B20" s="20"/>
      <c r="C20" s="5"/>
      <c r="D20" s="5"/>
      <c r="E20" s="6"/>
      <c r="F20" s="22" t="str">
        <f>IFERROR(VLOOKUP($D20,リスト!$B:$F,4,FALSE),"")</f>
        <v/>
      </c>
      <c r="G20" s="19" t="str">
        <f>IF($I20=FALSE,"定員数を入力してください",IFERROR(VLOOKUP($D20,リスト!$B:$F,5,FALSE)*IF(COUNTIF($D20,"Ⅰ*")=1,$E20,1),"円"))</f>
        <v>円</v>
      </c>
      <c r="I20" s="10" t="b">
        <f t="shared" si="1"/>
        <v>1</v>
      </c>
    </row>
    <row r="21" spans="1:9" ht="30" customHeight="1" thickBot="1">
      <c r="A21" s="14">
        <f t="shared" si="0"/>
        <v>15</v>
      </c>
      <c r="B21" s="20"/>
      <c r="C21" s="5"/>
      <c r="D21" s="5"/>
      <c r="E21" s="6"/>
      <c r="F21" s="22" t="str">
        <f>IFERROR(VLOOKUP($D21,リスト!$B:$F,4,FALSE),"")</f>
        <v/>
      </c>
      <c r="G21" s="19" t="str">
        <f>IF($I21=FALSE,"定員数を入力してください",IFERROR(VLOOKUP($D21,リスト!$B:$F,5,FALSE)*IF(COUNTIF($D21,"Ⅰ*")=1,$E21,1),"円"))</f>
        <v>円</v>
      </c>
      <c r="I21" s="10" t="b">
        <f t="shared" si="1"/>
        <v>1</v>
      </c>
    </row>
    <row r="22" spans="1:9" ht="30" customHeight="1" thickBot="1">
      <c r="A22" s="14">
        <f t="shared" si="0"/>
        <v>16</v>
      </c>
      <c r="B22" s="20"/>
      <c r="C22" s="5"/>
      <c r="D22" s="5"/>
      <c r="E22" s="6"/>
      <c r="F22" s="22" t="str">
        <f>IFERROR(VLOOKUP($D22,リスト!$B:$F,4,FALSE),"")</f>
        <v/>
      </c>
      <c r="G22" s="19" t="str">
        <f>IF($I22=FALSE,"定員数を入力してください",IFERROR(VLOOKUP($D22,リスト!$B:$F,5,FALSE)*IF(COUNTIF($D22,"Ⅰ*")=1,$E22,1),"円"))</f>
        <v>円</v>
      </c>
      <c r="I22" s="10" t="b">
        <f t="shared" si="1"/>
        <v>1</v>
      </c>
    </row>
    <row r="23" spans="1:9" ht="30" customHeight="1" thickBot="1">
      <c r="A23" s="14">
        <f t="shared" si="0"/>
        <v>17</v>
      </c>
      <c r="B23" s="20"/>
      <c r="C23" s="5"/>
      <c r="D23" s="5"/>
      <c r="E23" s="6"/>
      <c r="F23" s="22" t="str">
        <f>IFERROR(VLOOKUP($D23,リスト!$B:$F,4,FALSE),"")</f>
        <v/>
      </c>
      <c r="G23" s="19" t="str">
        <f>IF($I23=FALSE,"定員数を入力してください",IFERROR(VLOOKUP($D23,リスト!$B:$F,5,FALSE)*IF(COUNTIF($D23,"Ⅰ*")=1,$E23,1),"円"))</f>
        <v>円</v>
      </c>
      <c r="I23" s="10" t="b">
        <f t="shared" si="1"/>
        <v>1</v>
      </c>
    </row>
    <row r="24" spans="1:9" ht="30" customHeight="1" thickBot="1">
      <c r="A24" s="14">
        <f t="shared" si="0"/>
        <v>18</v>
      </c>
      <c r="B24" s="20"/>
      <c r="C24" s="5"/>
      <c r="D24" s="5"/>
      <c r="E24" s="6"/>
      <c r="F24" s="22" t="str">
        <f>IFERROR(VLOOKUP($D24,リスト!$B:$F,4,FALSE),"")</f>
        <v/>
      </c>
      <c r="G24" s="19" t="str">
        <f>IF($I24=FALSE,"定員数を入力してください",IFERROR(VLOOKUP($D24,リスト!$B:$F,5,FALSE)*IF(COUNTIF($D24,"Ⅰ*")=1,$E24,1),"円"))</f>
        <v>円</v>
      </c>
      <c r="I24" s="10" t="b">
        <f t="shared" si="1"/>
        <v>1</v>
      </c>
    </row>
    <row r="25" spans="1:9" ht="30" customHeight="1" thickBot="1">
      <c r="A25" s="14">
        <f t="shared" si="0"/>
        <v>19</v>
      </c>
      <c r="B25" s="20"/>
      <c r="C25" s="5"/>
      <c r="D25" s="5"/>
      <c r="E25" s="6"/>
      <c r="F25" s="22" t="str">
        <f>IFERROR(VLOOKUP($D25,リスト!$B:$F,4,FALSE),"")</f>
        <v/>
      </c>
      <c r="G25" s="19" t="str">
        <f>IF($I25=FALSE,"定員数を入力してください",IFERROR(VLOOKUP($D25,リスト!$B:$F,5,FALSE)*IF(COUNTIF($D25,"Ⅰ*")=1,$E25,1),"円"))</f>
        <v>円</v>
      </c>
      <c r="I25" s="10" t="b">
        <f t="shared" si="1"/>
        <v>1</v>
      </c>
    </row>
    <row r="26" spans="1:9" ht="30" customHeight="1" thickBot="1">
      <c r="A26" s="14">
        <f t="shared" si="0"/>
        <v>20</v>
      </c>
      <c r="B26" s="20"/>
      <c r="C26" s="5"/>
      <c r="D26" s="5"/>
      <c r="E26" s="6"/>
      <c r="F26" s="22" t="str">
        <f>IFERROR(VLOOKUP($D26,リスト!$B:$F,4,FALSE),"")</f>
        <v/>
      </c>
      <c r="G26" s="19" t="str">
        <f>IF($I26=FALSE,"定員数を入力してください",IFERROR(VLOOKUP($D26,リスト!$B:$F,5,FALSE)*IF(COUNTIF($D26,"Ⅰ*")=1,$E26,1),"円"))</f>
        <v>円</v>
      </c>
      <c r="I26" s="10" t="b">
        <f t="shared" si="1"/>
        <v>1</v>
      </c>
    </row>
    <row r="27" spans="1:9" ht="30" customHeight="1" thickBot="1">
      <c r="A27" s="14">
        <f t="shared" si="0"/>
        <v>21</v>
      </c>
      <c r="B27" s="20"/>
      <c r="C27" s="5"/>
      <c r="D27" s="5"/>
      <c r="E27" s="6"/>
      <c r="F27" s="22" t="str">
        <f>IFERROR(VLOOKUP($D27,リスト!$B:$F,4,FALSE),"")</f>
        <v/>
      </c>
      <c r="G27" s="19" t="str">
        <f>IF($I27=FALSE,"定員数を入力してください",IFERROR(VLOOKUP($D27,リスト!$B:$F,5,FALSE)*IF(COUNTIF($D27,"Ⅰ*")=1,$E27,1),"円"))</f>
        <v>円</v>
      </c>
      <c r="I27" s="10" t="b">
        <f t="shared" si="1"/>
        <v>1</v>
      </c>
    </row>
    <row r="28" spans="1:9" ht="30" customHeight="1" thickBot="1">
      <c r="A28" s="14">
        <f t="shared" si="0"/>
        <v>22</v>
      </c>
      <c r="B28" s="20"/>
      <c r="C28" s="5"/>
      <c r="D28" s="5"/>
      <c r="E28" s="6"/>
      <c r="F28" s="22" t="str">
        <f>IFERROR(VLOOKUP($D28,リスト!$B:$F,4,FALSE),"")</f>
        <v/>
      </c>
      <c r="G28" s="19" t="str">
        <f>IF($I28=FALSE,"定員数を入力してください",IFERROR(VLOOKUP($D28,リスト!$B:$F,5,FALSE)*IF(COUNTIF($D28,"Ⅰ*")=1,$E28,1),"円"))</f>
        <v>円</v>
      </c>
      <c r="I28" s="10" t="b">
        <f t="shared" si="1"/>
        <v>1</v>
      </c>
    </row>
    <row r="29" spans="1:9" ht="30" customHeight="1" thickBot="1">
      <c r="A29" s="14">
        <f t="shared" si="0"/>
        <v>23</v>
      </c>
      <c r="B29" s="20"/>
      <c r="C29" s="5"/>
      <c r="D29" s="5"/>
      <c r="E29" s="6"/>
      <c r="F29" s="22" t="str">
        <f>IFERROR(VLOOKUP($D29,リスト!$B:$F,4,FALSE),"")</f>
        <v/>
      </c>
      <c r="G29" s="19" t="str">
        <f>IF($I29=FALSE,"定員数を入力してください",IFERROR(VLOOKUP($D29,リスト!$B:$F,5,FALSE)*IF(COUNTIF($D29,"Ⅰ*")=1,$E29,1),"円"))</f>
        <v>円</v>
      </c>
      <c r="I29" s="10" t="b">
        <f t="shared" si="1"/>
        <v>1</v>
      </c>
    </row>
    <row r="30" spans="1:9" ht="30" customHeight="1" thickBot="1">
      <c r="A30" s="14">
        <f t="shared" si="0"/>
        <v>24</v>
      </c>
      <c r="B30" s="20"/>
      <c r="C30" s="5"/>
      <c r="D30" s="5"/>
      <c r="E30" s="6"/>
      <c r="F30" s="22" t="str">
        <f>IFERROR(VLOOKUP($D30,リスト!$B:$F,4,FALSE),"")</f>
        <v/>
      </c>
      <c r="G30" s="19" t="str">
        <f>IF($I30=FALSE,"定員数を入力してください",IFERROR(VLOOKUP($D30,リスト!$B:$F,5,FALSE)*IF(COUNTIF($D30,"Ⅰ*")=1,$E30,1),"円"))</f>
        <v>円</v>
      </c>
      <c r="I30" s="10" t="b">
        <f t="shared" si="1"/>
        <v>1</v>
      </c>
    </row>
    <row r="31" spans="1:9" ht="30" customHeight="1" thickBot="1">
      <c r="A31" s="14">
        <f t="shared" si="0"/>
        <v>25</v>
      </c>
      <c r="B31" s="20"/>
      <c r="C31" s="5"/>
      <c r="D31" s="5"/>
      <c r="E31" s="6"/>
      <c r="F31" s="22" t="str">
        <f>IFERROR(VLOOKUP($D31,リスト!$B:$F,4,FALSE),"")</f>
        <v/>
      </c>
      <c r="G31" s="19" t="str">
        <f>IF($I31=FALSE,"定員数を入力してください",IFERROR(VLOOKUP($D31,リスト!$B:$F,5,FALSE)*IF(COUNTIF($D31,"Ⅰ*")=1,$E31,1),"円"))</f>
        <v>円</v>
      </c>
      <c r="I31" s="10" t="b">
        <f t="shared" si="1"/>
        <v>1</v>
      </c>
    </row>
    <row r="32" spans="1:9" ht="30" customHeight="1" thickBot="1">
      <c r="A32" s="14">
        <f t="shared" si="0"/>
        <v>26</v>
      </c>
      <c r="B32" s="20"/>
      <c r="C32" s="5"/>
      <c r="D32" s="5"/>
      <c r="E32" s="6"/>
      <c r="F32" s="22" t="str">
        <f>IFERROR(VLOOKUP($D32,リスト!$B:$F,4,FALSE),"")</f>
        <v/>
      </c>
      <c r="G32" s="19" t="str">
        <f>IF($I32=FALSE,"定員数を入力してください",IFERROR(VLOOKUP($D32,リスト!$B:$F,5,FALSE)*IF(COUNTIF($D32,"Ⅰ*")=1,$E32,1),"円"))</f>
        <v>円</v>
      </c>
      <c r="I32" s="10" t="b">
        <f t="shared" si="1"/>
        <v>1</v>
      </c>
    </row>
    <row r="33" spans="1:10" ht="30" customHeight="1" thickBot="1">
      <c r="A33" s="14">
        <f t="shared" si="0"/>
        <v>27</v>
      </c>
      <c r="B33" s="20"/>
      <c r="C33" s="5"/>
      <c r="D33" s="5"/>
      <c r="E33" s="6"/>
      <c r="F33" s="22" t="str">
        <f>IFERROR(VLOOKUP($D33,リスト!$B:$F,4,FALSE),"")</f>
        <v/>
      </c>
      <c r="G33" s="19" t="str">
        <f>IF($I33=FALSE,"定員数を入力してください",IFERROR(VLOOKUP($D33,リスト!$B:$F,5,FALSE)*IF(COUNTIF($D33,"Ⅰ*")=1,$E33,1),"円"))</f>
        <v>円</v>
      </c>
      <c r="I33" s="10" t="b">
        <f t="shared" si="1"/>
        <v>1</v>
      </c>
    </row>
    <row r="34" spans="1:10" ht="30" customHeight="1" thickBot="1">
      <c r="A34" s="14">
        <f t="shared" si="0"/>
        <v>28</v>
      </c>
      <c r="B34" s="20"/>
      <c r="C34" s="5"/>
      <c r="D34" s="5"/>
      <c r="E34" s="6"/>
      <c r="F34" s="22" t="str">
        <f>IFERROR(VLOOKUP($D34,リスト!$B:$F,4,FALSE),"")</f>
        <v/>
      </c>
      <c r="G34" s="19" t="str">
        <f>IF($I34=FALSE,"定員数を入力してください",IFERROR(VLOOKUP($D34,リスト!$B:$F,5,FALSE)*IF(COUNTIF($D34,"Ⅰ*")=1,$E34,1),"円"))</f>
        <v>円</v>
      </c>
      <c r="I34" s="10" t="b">
        <f t="shared" si="1"/>
        <v>1</v>
      </c>
    </row>
    <row r="35" spans="1:10" ht="30" customHeight="1" thickBot="1">
      <c r="A35" s="14">
        <f t="shared" si="0"/>
        <v>29</v>
      </c>
      <c r="B35" s="20"/>
      <c r="C35" s="5"/>
      <c r="D35" s="5"/>
      <c r="E35" s="6"/>
      <c r="F35" s="22" t="str">
        <f>IFERROR(VLOOKUP($D35,リスト!$B:$F,4,FALSE),"")</f>
        <v/>
      </c>
      <c r="G35" s="19" t="str">
        <f>IF($I35=FALSE,"定員数を入力してください",IFERROR(VLOOKUP($D35,リスト!$B:$F,5,FALSE)*IF(COUNTIF($D35,"Ⅰ*")=1,$E35,1),"円"))</f>
        <v>円</v>
      </c>
      <c r="I35" s="10" t="b">
        <f t="shared" si="1"/>
        <v>1</v>
      </c>
    </row>
    <row r="36" spans="1:10" ht="30" customHeight="1" thickBot="1">
      <c r="A36" s="14">
        <f t="shared" si="0"/>
        <v>30</v>
      </c>
      <c r="B36" s="21"/>
      <c r="C36" s="7"/>
      <c r="D36" s="7"/>
      <c r="E36" s="8"/>
      <c r="F36" s="23" t="str">
        <f>IFERROR(VLOOKUP($D36,リスト!$B:$F,4,FALSE),"")</f>
        <v/>
      </c>
      <c r="G36" s="19" t="str">
        <f>IF($I36=FALSE,"定員数を入力してください",IFERROR(VLOOKUP($D36,リスト!$B:$F,5,FALSE)*IF(COUNTIF($D36,"Ⅰ*")=1,$E36,1),"円"))</f>
        <v>円</v>
      </c>
      <c r="I36" s="10" t="b">
        <f t="shared" si="1"/>
        <v>1</v>
      </c>
    </row>
    <row r="37" spans="1:10" ht="25.5" customHeight="1" thickTop="1" thickBot="1">
      <c r="A37" s="26" t="s">
        <v>5</v>
      </c>
      <c r="B37" s="27"/>
      <c r="C37" s="27"/>
      <c r="D37" s="27"/>
      <c r="E37" s="28"/>
      <c r="F37" s="29">
        <f>IF($J$37=FALSE,"定員入力漏れがあります",SUM($G$7:$G$36))</f>
        <v>0</v>
      </c>
      <c r="G37" s="30"/>
      <c r="J37" s="10" t="b">
        <f>COUNTIF($G$7:$G$36,"定員*")=0</f>
        <v>1</v>
      </c>
    </row>
    <row r="38" spans="1:10" ht="22.5" customHeight="1" thickTop="1">
      <c r="A38" s="15" t="s">
        <v>42</v>
      </c>
      <c r="B38" s="34" t="s">
        <v>47</v>
      </c>
      <c r="C38" s="34"/>
      <c r="D38" s="34"/>
      <c r="E38" s="34"/>
      <c r="F38" s="34"/>
      <c r="G38" s="34"/>
    </row>
    <row r="39" spans="1:10" ht="13.5" customHeight="1">
      <c r="A39" s="9"/>
      <c r="B39" s="35"/>
      <c r="C39" s="35"/>
      <c r="D39" s="35"/>
      <c r="E39" s="35"/>
      <c r="F39" s="35"/>
      <c r="G39" s="35"/>
    </row>
    <row r="40" spans="1:10" ht="22.5" customHeight="1">
      <c r="A40" s="16" t="s">
        <v>42</v>
      </c>
      <c r="B40" s="17" t="s">
        <v>43</v>
      </c>
      <c r="C40" s="18"/>
      <c r="D40" s="18"/>
      <c r="E40" s="18"/>
    </row>
  </sheetData>
  <sheetProtection sheet="1" objects="1" scenarios="1" formatCells="0" selectLockedCells="1"/>
  <mergeCells count="12">
    <mergeCell ref="A37:E37"/>
    <mergeCell ref="F37:G37"/>
    <mergeCell ref="E5:E6"/>
    <mergeCell ref="F2:G2"/>
    <mergeCell ref="B38:G39"/>
    <mergeCell ref="A4:A6"/>
    <mergeCell ref="B4:B6"/>
    <mergeCell ref="C4:C6"/>
    <mergeCell ref="D4:D6"/>
    <mergeCell ref="E4:F4"/>
    <mergeCell ref="F5:F6"/>
    <mergeCell ref="G4:G6"/>
  </mergeCells>
  <phoneticPr fontId="5"/>
  <conditionalFormatting sqref="E7:E36">
    <cfRule type="expression" dxfId="5" priority="4">
      <formula>$D7=""</formula>
    </cfRule>
    <cfRule type="expression" dxfId="4" priority="9">
      <formula>COUNTIF($D7,"Ⅰ*")&lt;&gt;1</formula>
    </cfRule>
  </conditionalFormatting>
  <conditionalFormatting sqref="F7:G36">
    <cfRule type="expression" dxfId="3" priority="6">
      <formula>$B7=""</formula>
    </cfRule>
    <cfRule type="expression" dxfId="2" priority="7">
      <formula>F7&lt;&gt;""</formula>
    </cfRule>
  </conditionalFormatting>
  <conditionalFormatting sqref="F37:G37">
    <cfRule type="expression" dxfId="1" priority="5">
      <formula>$J$37=FALSE</formula>
    </cfRule>
  </conditionalFormatting>
  <conditionalFormatting sqref="G7:G36">
    <cfRule type="expression" dxfId="0" priority="3">
      <formula>$I7=FALSE</formula>
    </cfRule>
  </conditionalFormatting>
  <pageMargins left="0.7" right="0.7" top="0.75" bottom="0.75" header="0.3" footer="0.3"/>
  <pageSetup paperSize="9" scale="68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D790FA-671B-49B9-AD74-CAB7C092BDBF}">
          <x14:formula1>
            <xm:f>リスト!$B$2:$B$17</xm:f>
          </x14:formula1>
          <xm:sqref>D7:D36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F0A26-D21F-459C-AB38-B9CA6AFC3015}">
  <dimension ref="A1:G17"/>
  <sheetViews>
    <sheetView showGridLines="0" workbookViewId="0">
      <selection activeCell="J9" sqref="J9"/>
    </sheetView>
  </sheetViews>
  <sheetFormatPr defaultRowHeight="18.75"/>
  <cols>
    <col min="1" max="2" width="5" customWidth="1"/>
    <col min="3" max="4" width="3.375" hidden="1" customWidth="1"/>
    <col min="5" max="5" width="37.375" customWidth="1"/>
    <col min="6" max="7" width="8" bestFit="1" customWidth="1"/>
  </cols>
  <sheetData>
    <row r="1" spans="1:7">
      <c r="A1" s="46" t="s">
        <v>32</v>
      </c>
      <c r="B1" s="46"/>
      <c r="C1" s="1"/>
      <c r="D1" s="1"/>
      <c r="E1" s="1" t="s">
        <v>33</v>
      </c>
      <c r="F1" s="46" t="s">
        <v>39</v>
      </c>
      <c r="G1" s="46"/>
    </row>
    <row r="2" spans="1:7">
      <c r="A2" s="47" t="s">
        <v>45</v>
      </c>
      <c r="B2" s="1" t="str">
        <f>_xlfn.CONCAT(C2:D2)</f>
        <v>Ⅰア</v>
      </c>
      <c r="C2" s="1" t="s">
        <v>31</v>
      </c>
      <c r="D2" s="1" t="s">
        <v>9</v>
      </c>
      <c r="E2" s="1" t="s">
        <v>10</v>
      </c>
      <c r="F2" s="2">
        <v>2000</v>
      </c>
      <c r="G2" s="4" t="s">
        <v>40</v>
      </c>
    </row>
    <row r="3" spans="1:7">
      <c r="A3" s="47"/>
      <c r="B3" s="1" t="str">
        <f t="shared" ref="B3:B17" si="0">_xlfn.CONCAT(C3:D3)</f>
        <v>Ⅰイ</v>
      </c>
      <c r="C3" s="1" t="s">
        <v>31</v>
      </c>
      <c r="D3" s="1" t="s">
        <v>11</v>
      </c>
      <c r="E3" s="1" t="s">
        <v>22</v>
      </c>
      <c r="F3" s="3">
        <v>2000</v>
      </c>
      <c r="G3" s="4" t="s">
        <v>40</v>
      </c>
    </row>
    <row r="4" spans="1:7">
      <c r="A4" s="47"/>
      <c r="B4" s="1" t="str">
        <f t="shared" si="0"/>
        <v>Ⅰウ</v>
      </c>
      <c r="C4" s="1" t="s">
        <v>31</v>
      </c>
      <c r="D4" s="1" t="s">
        <v>12</v>
      </c>
      <c r="E4" s="1" t="s">
        <v>23</v>
      </c>
      <c r="F4" s="2">
        <v>2000</v>
      </c>
      <c r="G4" s="4" t="s">
        <v>40</v>
      </c>
    </row>
    <row r="5" spans="1:7">
      <c r="A5" s="47"/>
      <c r="B5" s="1" t="str">
        <f t="shared" si="0"/>
        <v>Ⅰエ</v>
      </c>
      <c r="C5" s="1" t="s">
        <v>31</v>
      </c>
      <c r="D5" s="1" t="s">
        <v>13</v>
      </c>
      <c r="E5" s="1" t="s">
        <v>24</v>
      </c>
      <c r="F5" s="2">
        <v>2000</v>
      </c>
      <c r="G5" s="4" t="s">
        <v>40</v>
      </c>
    </row>
    <row r="6" spans="1:7">
      <c r="A6" s="47"/>
      <c r="B6" s="1" t="str">
        <f t="shared" si="0"/>
        <v>Ⅰオ</v>
      </c>
      <c r="C6" s="1" t="s">
        <v>31</v>
      </c>
      <c r="D6" s="1" t="s">
        <v>14</v>
      </c>
      <c r="E6" s="1" t="s">
        <v>25</v>
      </c>
      <c r="F6" s="2">
        <v>2000</v>
      </c>
      <c r="G6" s="4" t="s">
        <v>40</v>
      </c>
    </row>
    <row r="7" spans="1:7">
      <c r="A7" s="47"/>
      <c r="B7" s="1" t="str">
        <f t="shared" si="0"/>
        <v>Ⅰカ</v>
      </c>
      <c r="C7" s="1" t="s">
        <v>31</v>
      </c>
      <c r="D7" s="1" t="s">
        <v>15</v>
      </c>
      <c r="E7" s="1" t="s">
        <v>26</v>
      </c>
      <c r="F7" s="2">
        <v>2000</v>
      </c>
      <c r="G7" s="4" t="s">
        <v>40</v>
      </c>
    </row>
    <row r="8" spans="1:7">
      <c r="A8" s="47"/>
      <c r="B8" s="1" t="str">
        <f t="shared" si="0"/>
        <v>Ⅰキ</v>
      </c>
      <c r="C8" s="1" t="s">
        <v>31</v>
      </c>
      <c r="D8" s="1" t="s">
        <v>16</v>
      </c>
      <c r="E8" s="24" t="s">
        <v>48</v>
      </c>
      <c r="F8" s="2">
        <v>2000</v>
      </c>
      <c r="G8" s="4" t="s">
        <v>40</v>
      </c>
    </row>
    <row r="9" spans="1:7">
      <c r="A9" s="47"/>
      <c r="B9" s="1" t="str">
        <f t="shared" si="0"/>
        <v>Ⅰク</v>
      </c>
      <c r="C9" s="1" t="s">
        <v>31</v>
      </c>
      <c r="D9" s="1" t="s">
        <v>17</v>
      </c>
      <c r="E9" s="24" t="s">
        <v>49</v>
      </c>
      <c r="F9" s="2">
        <v>2000</v>
      </c>
      <c r="G9" s="4" t="s">
        <v>40</v>
      </c>
    </row>
    <row r="10" spans="1:7">
      <c r="A10" s="47"/>
      <c r="B10" s="1" t="str">
        <f t="shared" si="0"/>
        <v>Ⅰケ</v>
      </c>
      <c r="C10" s="1" t="s">
        <v>31</v>
      </c>
      <c r="D10" s="1" t="s">
        <v>18</v>
      </c>
      <c r="E10" s="1" t="s">
        <v>27</v>
      </c>
      <c r="F10" s="2">
        <v>2000</v>
      </c>
      <c r="G10" s="4" t="s">
        <v>40</v>
      </c>
    </row>
    <row r="11" spans="1:7">
      <c r="A11" s="47"/>
      <c r="B11" s="1" t="str">
        <f t="shared" si="0"/>
        <v>Ⅰコ</v>
      </c>
      <c r="C11" s="1" t="s">
        <v>31</v>
      </c>
      <c r="D11" s="1" t="s">
        <v>19</v>
      </c>
      <c r="E11" s="1" t="s">
        <v>28</v>
      </c>
      <c r="F11" s="2">
        <v>2000</v>
      </c>
      <c r="G11" s="4" t="s">
        <v>40</v>
      </c>
    </row>
    <row r="12" spans="1:7">
      <c r="A12" s="47"/>
      <c r="B12" s="1" t="str">
        <f t="shared" si="0"/>
        <v>Ⅰサ</v>
      </c>
      <c r="C12" s="1" t="s">
        <v>31</v>
      </c>
      <c r="D12" s="1" t="s">
        <v>20</v>
      </c>
      <c r="E12" s="1" t="s">
        <v>29</v>
      </c>
      <c r="F12" s="2">
        <v>2000</v>
      </c>
      <c r="G12" s="4" t="s">
        <v>40</v>
      </c>
    </row>
    <row r="13" spans="1:7">
      <c r="A13" s="47"/>
      <c r="B13" s="1" t="str">
        <f t="shared" si="0"/>
        <v>Ⅰシ</v>
      </c>
      <c r="C13" s="1" t="s">
        <v>31</v>
      </c>
      <c r="D13" s="1" t="s">
        <v>21</v>
      </c>
      <c r="E13" s="1" t="s">
        <v>30</v>
      </c>
      <c r="F13" s="2">
        <v>2000</v>
      </c>
      <c r="G13" s="4" t="s">
        <v>40</v>
      </c>
    </row>
    <row r="14" spans="1:7">
      <c r="A14" s="47" t="s">
        <v>46</v>
      </c>
      <c r="B14" s="1" t="str">
        <f t="shared" si="0"/>
        <v>Ⅱア</v>
      </c>
      <c r="C14" s="1" t="s">
        <v>34</v>
      </c>
      <c r="D14" s="1" t="s">
        <v>9</v>
      </c>
      <c r="E14" s="1" t="s">
        <v>35</v>
      </c>
      <c r="F14" s="2">
        <v>11100</v>
      </c>
      <c r="G14" s="4" t="s">
        <v>41</v>
      </c>
    </row>
    <row r="15" spans="1:7">
      <c r="A15" s="47"/>
      <c r="B15" s="1" t="str">
        <f t="shared" si="0"/>
        <v>Ⅱイ</v>
      </c>
      <c r="C15" s="1" t="s">
        <v>34</v>
      </c>
      <c r="D15" s="1" t="s">
        <v>11</v>
      </c>
      <c r="E15" s="1" t="s">
        <v>36</v>
      </c>
      <c r="F15" s="2">
        <v>11100</v>
      </c>
      <c r="G15" s="4" t="s">
        <v>41</v>
      </c>
    </row>
    <row r="16" spans="1:7">
      <c r="A16" s="47"/>
      <c r="B16" s="1" t="str">
        <f t="shared" si="0"/>
        <v>Ⅱウ</v>
      </c>
      <c r="C16" s="1" t="s">
        <v>34</v>
      </c>
      <c r="D16" s="1" t="s">
        <v>12</v>
      </c>
      <c r="E16" s="1" t="s">
        <v>37</v>
      </c>
      <c r="F16" s="2">
        <v>11100</v>
      </c>
      <c r="G16" s="4" t="s">
        <v>41</v>
      </c>
    </row>
    <row r="17" spans="1:7">
      <c r="A17" s="47"/>
      <c r="B17" s="1" t="str">
        <f t="shared" si="0"/>
        <v>Ⅱエ</v>
      </c>
      <c r="C17" s="1" t="s">
        <v>34</v>
      </c>
      <c r="D17" s="1" t="s">
        <v>13</v>
      </c>
      <c r="E17" s="1" t="s">
        <v>38</v>
      </c>
      <c r="F17" s="2">
        <v>11100</v>
      </c>
      <c r="G17" s="4" t="s">
        <v>41</v>
      </c>
    </row>
  </sheetData>
  <mergeCells count="4">
    <mergeCell ref="F1:G1"/>
    <mergeCell ref="A1:B1"/>
    <mergeCell ref="A2:A13"/>
    <mergeCell ref="A14:A17"/>
  </mergeCells>
  <phoneticPr fontId="5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事業所一覧</vt:lpstr>
      <vt:lpstr>リスト</vt:lpstr>
      <vt:lpstr>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圭介</dc:creator>
  <cp:lastModifiedBy>00077178</cp:lastModifiedBy>
  <cp:lastPrinted>2025-09-17T00:47:11Z</cp:lastPrinted>
  <dcterms:created xsi:type="dcterms:W3CDTF">2015-06-05T18:19:34Z</dcterms:created>
  <dcterms:modified xsi:type="dcterms:W3CDTF">2025-09-17T00:47:14Z</dcterms:modified>
</cp:coreProperties>
</file>