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ndsv01\Shr_Data2\01280300介護保険課\介護保険課\★★★新型コロナウイルス対応★★★\★☆【R8重点支援地方交付金】物価高騰対策\02_実施要領\"/>
    </mc:Choice>
  </mc:AlternateContent>
  <xr:revisionPtr revIDLastSave="0" documentId="13_ncr:1_{C366A2F7-18D7-49B3-8DCC-9B3DDBF56E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事業所一覧" sheetId="1" r:id="rId1"/>
    <sheet name="記入例" sheetId="3" r:id="rId2"/>
    <sheet name="リスト" sheetId="2" r:id="rId3"/>
  </sheets>
  <definedNames>
    <definedName name="_xlnm.Print_Area" localSheetId="1">記入例!$A$1:$I$40</definedName>
    <definedName name="_xlnm.Print_Area" localSheetId="0">事業所一覧!$A$1:$I$40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" l="1"/>
  <c r="K36" i="3"/>
  <c r="I36" i="3"/>
  <c r="H36" i="3"/>
  <c r="F36" i="3"/>
  <c r="A36" i="3"/>
  <c r="K35" i="3"/>
  <c r="I35" i="3"/>
  <c r="H35" i="3"/>
  <c r="F35" i="3"/>
  <c r="A35" i="3"/>
  <c r="K34" i="3"/>
  <c r="I34" i="3"/>
  <c r="H34" i="3"/>
  <c r="F34" i="3"/>
  <c r="A34" i="3"/>
  <c r="K33" i="3"/>
  <c r="I33" i="3"/>
  <c r="H33" i="3"/>
  <c r="F33" i="3"/>
  <c r="A33" i="3"/>
  <c r="K32" i="3"/>
  <c r="I32" i="3"/>
  <c r="H32" i="3"/>
  <c r="F32" i="3"/>
  <c r="A32" i="3"/>
  <c r="K31" i="3"/>
  <c r="I31" i="3"/>
  <c r="H31" i="3"/>
  <c r="F31" i="3"/>
  <c r="A31" i="3"/>
  <c r="K30" i="3"/>
  <c r="I30" i="3"/>
  <c r="H30" i="3"/>
  <c r="F30" i="3"/>
  <c r="A30" i="3"/>
  <c r="K29" i="3"/>
  <c r="I29" i="3"/>
  <c r="H29" i="3"/>
  <c r="F29" i="3"/>
  <c r="A29" i="3"/>
  <c r="K28" i="3"/>
  <c r="I28" i="3"/>
  <c r="H28" i="3"/>
  <c r="F28" i="3"/>
  <c r="A28" i="3"/>
  <c r="K27" i="3"/>
  <c r="I27" i="3"/>
  <c r="H27" i="3"/>
  <c r="F27" i="3"/>
  <c r="A27" i="3"/>
  <c r="K26" i="3"/>
  <c r="I26" i="3"/>
  <c r="H26" i="3"/>
  <c r="F26" i="3"/>
  <c r="A26" i="3"/>
  <c r="K25" i="3"/>
  <c r="I25" i="3"/>
  <c r="H25" i="3"/>
  <c r="F25" i="3"/>
  <c r="A25" i="3"/>
  <c r="K24" i="3"/>
  <c r="I24" i="3"/>
  <c r="H24" i="3"/>
  <c r="F24" i="3"/>
  <c r="A24" i="3"/>
  <c r="K23" i="3"/>
  <c r="I23" i="3"/>
  <c r="H23" i="3"/>
  <c r="F23" i="3"/>
  <c r="A23" i="3"/>
  <c r="K22" i="3"/>
  <c r="I22" i="3"/>
  <c r="H22" i="3"/>
  <c r="F22" i="3"/>
  <c r="A22" i="3"/>
  <c r="K21" i="3"/>
  <c r="I21" i="3"/>
  <c r="H21" i="3"/>
  <c r="F21" i="3"/>
  <c r="A21" i="3"/>
  <c r="K20" i="3"/>
  <c r="I20" i="3"/>
  <c r="H20" i="3"/>
  <c r="F20" i="3"/>
  <c r="A20" i="3"/>
  <c r="K19" i="3"/>
  <c r="I19" i="3"/>
  <c r="H19" i="3"/>
  <c r="F19" i="3"/>
  <c r="A19" i="3"/>
  <c r="K18" i="3"/>
  <c r="I18" i="3"/>
  <c r="H18" i="3"/>
  <c r="F18" i="3"/>
  <c r="A18" i="3"/>
  <c r="K17" i="3"/>
  <c r="H17" i="3" s="1"/>
  <c r="I17" i="3"/>
  <c r="F17" i="3"/>
  <c r="A17" i="3"/>
  <c r="K16" i="3"/>
  <c r="H16" i="3" s="1"/>
  <c r="I16" i="3"/>
  <c r="F16" i="3"/>
  <c r="A16" i="3"/>
  <c r="K15" i="3"/>
  <c r="H15" i="3" s="1"/>
  <c r="I15" i="3"/>
  <c r="F15" i="3"/>
  <c r="A15" i="3"/>
  <c r="K14" i="3"/>
  <c r="H14" i="3" s="1"/>
  <c r="I14" i="3"/>
  <c r="F14" i="3"/>
  <c r="A14" i="3"/>
  <c r="K13" i="3"/>
  <c r="H13" i="3" s="1"/>
  <c r="I13" i="3"/>
  <c r="F13" i="3"/>
  <c r="A13" i="3"/>
  <c r="K12" i="3"/>
  <c r="I12" i="3"/>
  <c r="H12" i="3"/>
  <c r="F12" i="3"/>
  <c r="A12" i="3"/>
  <c r="K11" i="3"/>
  <c r="I11" i="3"/>
  <c r="H11" i="3"/>
  <c r="F11" i="3"/>
  <c r="A11" i="3"/>
  <c r="K10" i="3"/>
  <c r="I10" i="3"/>
  <c r="H10" i="3"/>
  <c r="F10" i="3"/>
  <c r="A10" i="3"/>
  <c r="K9" i="3"/>
  <c r="H9" i="3" s="1"/>
  <c r="I9" i="3"/>
  <c r="F9" i="3"/>
  <c r="A9" i="3"/>
  <c r="K8" i="3"/>
  <c r="H8" i="3" s="1"/>
  <c r="I8" i="3"/>
  <c r="F8" i="3"/>
  <c r="A8" i="3"/>
  <c r="K7" i="3"/>
  <c r="H7" i="3" s="1"/>
  <c r="I7" i="3"/>
  <c r="F7" i="3"/>
  <c r="A7" i="3"/>
  <c r="L37" i="3" l="1"/>
  <c r="F37" i="3" s="1"/>
  <c r="H8" i="1" l="1"/>
  <c r="I8" i="1" s="1"/>
  <c r="H36" i="1"/>
  <c r="I36" i="1" s="1"/>
  <c r="H35" i="1"/>
  <c r="I35" i="1" s="1"/>
  <c r="H34" i="1"/>
  <c r="I34" i="1" s="1"/>
  <c r="H33" i="1"/>
  <c r="I33" i="1" s="1"/>
  <c r="H32" i="1"/>
  <c r="I32" i="1" s="1"/>
  <c r="H31" i="1"/>
  <c r="I31" i="1" s="1"/>
  <c r="H30" i="1"/>
  <c r="I30" i="1" s="1"/>
  <c r="H29" i="1"/>
  <c r="I29" i="1" s="1"/>
  <c r="H28" i="1"/>
  <c r="I28" i="1" s="1"/>
  <c r="H27" i="1"/>
  <c r="I27" i="1" s="1"/>
  <c r="H26" i="1"/>
  <c r="I26" i="1" s="1"/>
  <c r="H25" i="1"/>
  <c r="I25" i="1" s="1"/>
  <c r="H24" i="1"/>
  <c r="I24" i="1" s="1"/>
  <c r="H23" i="1"/>
  <c r="I23" i="1" s="1"/>
  <c r="H22" i="1"/>
  <c r="I22" i="1" s="1"/>
  <c r="H21" i="1"/>
  <c r="I21" i="1" s="1"/>
  <c r="H20" i="1"/>
  <c r="I20" i="1" s="1"/>
  <c r="H19" i="1"/>
  <c r="I19" i="1" s="1"/>
  <c r="H18" i="1"/>
  <c r="I18" i="1" s="1"/>
  <c r="H17" i="1"/>
  <c r="I17" i="1" s="1"/>
  <c r="H16" i="1"/>
  <c r="I16" i="1" s="1"/>
  <c r="H15" i="1"/>
  <c r="I15" i="1" s="1"/>
  <c r="H14" i="1"/>
  <c r="I14" i="1" s="1"/>
  <c r="H13" i="1"/>
  <c r="I13" i="1" s="1"/>
  <c r="H12" i="1"/>
  <c r="I12" i="1" s="1"/>
  <c r="H11" i="1"/>
  <c r="I11" i="1" s="1"/>
  <c r="H10" i="1"/>
  <c r="I10" i="1" s="1"/>
  <c r="H9" i="1"/>
  <c r="I9" i="1" s="1"/>
  <c r="F7" i="1" l="1"/>
  <c r="A8" i="1" l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7" i="1"/>
  <c r="I7" i="1" s="1"/>
  <c r="B14" i="2"/>
  <c r="B15" i="2"/>
  <c r="B16" i="2"/>
  <c r="B17" i="2"/>
  <c r="B3" i="2"/>
  <c r="B4" i="2"/>
  <c r="B5" i="2"/>
  <c r="B6" i="2"/>
  <c r="B7" i="2"/>
  <c r="B8" i="2"/>
  <c r="B9" i="2"/>
  <c r="B10" i="2"/>
  <c r="B11" i="2"/>
  <c r="B12" i="2"/>
  <c r="B13" i="2"/>
  <c r="B2" i="2"/>
  <c r="F27" i="1" l="1"/>
  <c r="F8" i="1"/>
  <c r="F16" i="1"/>
  <c r="F28" i="1"/>
  <c r="F17" i="1"/>
  <c r="F29" i="1"/>
  <c r="F18" i="1"/>
  <c r="F30" i="1"/>
  <c r="F19" i="1"/>
  <c r="F31" i="1"/>
  <c r="F20" i="1"/>
  <c r="F32" i="1"/>
  <c r="F10" i="1"/>
  <c r="F22" i="1"/>
  <c r="F34" i="1"/>
  <c r="F11" i="1"/>
  <c r="F23" i="1"/>
  <c r="F35" i="1"/>
  <c r="F9" i="1"/>
  <c r="F21" i="1"/>
  <c r="F33" i="1"/>
  <c r="F12" i="1"/>
  <c r="F24" i="1"/>
  <c r="F36" i="1"/>
  <c r="F13" i="1"/>
  <c r="F25" i="1"/>
  <c r="F14" i="1"/>
  <c r="F26" i="1"/>
  <c r="F15" i="1"/>
  <c r="L37" i="1" l="1"/>
  <c r="F37" i="1" s="1"/>
</calcChain>
</file>

<file path=xl/sharedStrings.xml><?xml version="1.0" encoding="utf-8"?>
<sst xmlns="http://schemas.openxmlformats.org/spreadsheetml/2006/main" count="136" uniqueCount="79">
  <si>
    <t>№</t>
  </si>
  <si>
    <t>①事業所名</t>
  </si>
  <si>
    <t>②事業所番号</t>
  </si>
  <si>
    <t>③区分</t>
  </si>
  <si>
    <t>④事業所種別</t>
  </si>
  <si>
    <t>合計金額【様式第１号に記載する支援金交付申請(請求)額】⇒</t>
  </si>
  <si>
    <r>
      <t>事業所一覧（別紙１）</t>
    </r>
    <r>
      <rPr>
        <b/>
        <u/>
        <sz val="12"/>
        <color theme="1"/>
        <rFont val="ＭＳ ゴシック"/>
        <family val="3"/>
        <charset val="128"/>
      </rPr>
      <t>　　　　　　　</t>
    </r>
    <phoneticPr fontId="5"/>
  </si>
  <si>
    <t>法人名</t>
    <rPh sb="0" eb="3">
      <t>ホウジンメイ</t>
    </rPh>
    <phoneticPr fontId="5"/>
  </si>
  <si>
    <t>入所系（Ⅰ）の場合、定員数</t>
    <phoneticPr fontId="5"/>
  </si>
  <si>
    <t>ア</t>
    <phoneticPr fontId="5"/>
  </si>
  <si>
    <t>介護老人福祉施設</t>
    <phoneticPr fontId="5"/>
  </si>
  <si>
    <t>イ</t>
  </si>
  <si>
    <t>ウ</t>
  </si>
  <si>
    <t>エ</t>
  </si>
  <si>
    <t>オ</t>
  </si>
  <si>
    <t>カ</t>
  </si>
  <si>
    <t>キ</t>
  </si>
  <si>
    <t>ク</t>
  </si>
  <si>
    <t>ケ</t>
  </si>
  <si>
    <t>コ</t>
  </si>
  <si>
    <t>サ</t>
  </si>
  <si>
    <t>シ</t>
  </si>
  <si>
    <t>介護老人保健施設</t>
  </si>
  <si>
    <t>認知症対応型共同生活介護</t>
  </si>
  <si>
    <t>地域密着型介護老人福祉施設</t>
  </si>
  <si>
    <t>養護老人ホーム</t>
  </si>
  <si>
    <t>軽費老人ホーム</t>
  </si>
  <si>
    <t>短期入所生活介護</t>
  </si>
  <si>
    <t>短期入所療養介護</t>
  </si>
  <si>
    <t>小規模多機能型居宅介護</t>
  </si>
  <si>
    <t>看護小規模多機能型居宅介護</t>
  </si>
  <si>
    <t>Ⅰ</t>
    <phoneticPr fontId="5"/>
  </si>
  <si>
    <t>区分</t>
    <rPh sb="0" eb="2">
      <t>クブン</t>
    </rPh>
    <phoneticPr fontId="5"/>
  </si>
  <si>
    <t>種別</t>
    <rPh sb="0" eb="2">
      <t>シュベツ</t>
    </rPh>
    <phoneticPr fontId="5"/>
  </si>
  <si>
    <t>Ⅱ</t>
    <phoneticPr fontId="5"/>
  </si>
  <si>
    <t>通所介護</t>
    <rPh sb="0" eb="4">
      <t>ツウショカイゴ</t>
    </rPh>
    <phoneticPr fontId="5"/>
  </si>
  <si>
    <t>通所リハビリテーション</t>
  </si>
  <si>
    <t>地域密着型通所介護</t>
  </si>
  <si>
    <t>認知症対応型通所介護</t>
  </si>
  <si>
    <t>金額（円）</t>
    <rPh sb="0" eb="2">
      <t>キンガク</t>
    </rPh>
    <rPh sb="3" eb="4">
      <t>エン</t>
    </rPh>
    <phoneticPr fontId="5"/>
  </si>
  <si>
    <t>/定員</t>
    <rPh sb="1" eb="3">
      <t>テイイン</t>
    </rPh>
    <phoneticPr fontId="5"/>
  </si>
  <si>
    <t>/事業所</t>
    <rPh sb="1" eb="4">
      <t>ジギョウショ</t>
    </rPh>
    <phoneticPr fontId="5"/>
  </si>
  <si>
    <t>※</t>
    <phoneticPr fontId="5"/>
  </si>
  <si>
    <t>定員数は、区分が入所系（Ⅰ）の場合にのみご記入ください。</t>
    <phoneticPr fontId="5"/>
  </si>
  <si>
    <t>入所系</t>
    <rPh sb="0" eb="3">
      <t>ニュウショケイ</t>
    </rPh>
    <phoneticPr fontId="5"/>
  </si>
  <si>
    <t>通所系</t>
    <rPh sb="0" eb="3">
      <t>ツウショケイ</t>
    </rPh>
    <phoneticPr fontId="5"/>
  </si>
  <si>
    <t>有料老人ホーム（特定施設入居者生活介護含む）</t>
    <rPh sb="8" eb="10">
      <t>トクテイ</t>
    </rPh>
    <rPh sb="10" eb="12">
      <t>シセツ</t>
    </rPh>
    <rPh sb="12" eb="15">
      <t>ニュウキョシャ</t>
    </rPh>
    <rPh sb="15" eb="19">
      <t>セイカツカイゴ</t>
    </rPh>
    <rPh sb="19" eb="20">
      <t>フク</t>
    </rPh>
    <phoneticPr fontId="5"/>
  </si>
  <si>
    <t>サービス付き高齢者向け住宅（特定施設入居者生活介護含む）</t>
    <rPh sb="14" eb="16">
      <t>トクテイ</t>
    </rPh>
    <rPh sb="16" eb="18">
      <t>シセツ</t>
    </rPh>
    <rPh sb="18" eb="21">
      <t>ニュウキョシャ</t>
    </rPh>
    <rPh sb="21" eb="23">
      <t>セイカツ</t>
    </rPh>
    <rPh sb="23" eb="25">
      <t>カイゴ</t>
    </rPh>
    <rPh sb="25" eb="26">
      <t>フク</t>
    </rPh>
    <phoneticPr fontId="5"/>
  </si>
  <si>
    <t>別表２</t>
    <rPh sb="0" eb="2">
      <t>ベッピョウ</t>
    </rPh>
    <phoneticPr fontId="5"/>
  </si>
  <si>
    <t>8/1開設・再開</t>
    <rPh sb="3" eb="5">
      <t>カイセツ</t>
    </rPh>
    <rPh sb="6" eb="8">
      <t>サイカイ</t>
    </rPh>
    <phoneticPr fontId="5"/>
  </si>
  <si>
    <t>9/1開設・再開</t>
    <rPh sb="3" eb="5">
      <t>カイセツ</t>
    </rPh>
    <rPh sb="6" eb="8">
      <t>サイカイ</t>
    </rPh>
    <phoneticPr fontId="5"/>
  </si>
  <si>
    <t>⑤開設日
又は再開日</t>
    <rPh sb="1" eb="4">
      <t>カイセツビ</t>
    </rPh>
    <rPh sb="5" eb="6">
      <t>マタ</t>
    </rPh>
    <rPh sb="7" eb="10">
      <t>サイカイビ</t>
    </rPh>
    <phoneticPr fontId="5"/>
  </si>
  <si>
    <t>⑥支援金額</t>
    <phoneticPr fontId="5"/>
  </si>
  <si>
    <t>⑦控除額</t>
    <rPh sb="1" eb="4">
      <t>コウジョガク</t>
    </rPh>
    <phoneticPr fontId="5"/>
  </si>
  <si>
    <t>「③区分」は、別表２の「区分」欄に記載されている内容にしたがってご記入ください。「④事業所種別」「⑥支援金額」「⑦控除額」欄については自動入力されます。「⑤開設日又は再開日」欄については、事業所の開設日をご記入ください（ただし、これまでで休止から再開した実績のある事業所については、開設日ではなく直近の再開日を記入すること）。</t>
    <rPh sb="57" eb="60">
      <t>コウジョガク</t>
    </rPh>
    <rPh sb="148" eb="150">
      <t>チョッキン</t>
    </rPh>
    <phoneticPr fontId="5"/>
  </si>
  <si>
    <t>※１</t>
    <phoneticPr fontId="5"/>
  </si>
  <si>
    <t>※２</t>
    <phoneticPr fontId="5"/>
  </si>
  <si>
    <t>117080****</t>
  </si>
  <si>
    <t>117080++++</t>
  </si>
  <si>
    <t>117080////</t>
  </si>
  <si>
    <t>119080@@@@</t>
  </si>
  <si>
    <t>117080\\\\</t>
  </si>
  <si>
    <t>Ⅱイ</t>
  </si>
  <si>
    <t>Ⅰク</t>
  </si>
  <si>
    <t>Ⅰサ</t>
  </si>
  <si>
    <t>Ⅰキ</t>
  </si>
  <si>
    <t>デイサービス高齢介護介護保険A</t>
    <rPh sb="10" eb="14">
      <t>カイゴホケン</t>
    </rPh>
    <phoneticPr fontId="5"/>
  </si>
  <si>
    <t>ケアサービス高齢介護介護保険A</t>
    <rPh sb="10" eb="14">
      <t>カイゴホケン</t>
    </rPh>
    <phoneticPr fontId="5"/>
  </si>
  <si>
    <t>デイサービス高齢介護介護保険B</t>
    <rPh sb="10" eb="14">
      <t>カイゴホケン</t>
    </rPh>
    <phoneticPr fontId="5"/>
  </si>
  <si>
    <t>ケアサービス高齢介護介護保険B</t>
    <rPh sb="10" eb="14">
      <t>カイゴホケン</t>
    </rPh>
    <phoneticPr fontId="5"/>
  </si>
  <si>
    <t>デイサービス高齢介護介護保険C</t>
    <rPh sb="10" eb="14">
      <t>カイゴホケン</t>
    </rPh>
    <phoneticPr fontId="5"/>
  </si>
  <si>
    <t>ケアサービス高齢介護介護保険C</t>
    <rPh sb="10" eb="14">
      <t>カイゴホケン</t>
    </rPh>
    <phoneticPr fontId="5"/>
  </si>
  <si>
    <t>小規模多機能高齢介護介護保険</t>
    <rPh sb="0" eb="6">
      <t>ショウキボタキノウ</t>
    </rPh>
    <phoneticPr fontId="5"/>
  </si>
  <si>
    <t>介護付有料老人ホーム高齢介護介護保険</t>
    <rPh sb="0" eb="7">
      <t>カイゴツキユウリョウロウジン</t>
    </rPh>
    <rPh sb="14" eb="18">
      <t>カイゴホケン</t>
    </rPh>
    <phoneticPr fontId="5"/>
  </si>
  <si>
    <t>サ高住　高齢介護介護保険A</t>
    <rPh sb="1" eb="3">
      <t>コウジュウ</t>
    </rPh>
    <phoneticPr fontId="5"/>
  </si>
  <si>
    <t>サ高住　高齢介護介護保険B</t>
    <rPh sb="1" eb="3">
      <t>コウジュウ</t>
    </rPh>
    <phoneticPr fontId="5"/>
  </si>
  <si>
    <t>住宅型有料老人ホーム高齢介護介護保険</t>
    <rPh sb="0" eb="3">
      <t>ジュウタクガタ</t>
    </rPh>
    <rPh sb="3" eb="7">
      <t>ユウリョウロウジン</t>
    </rPh>
    <rPh sb="14" eb="18">
      <t>カイゴホケン</t>
    </rPh>
    <phoneticPr fontId="5"/>
  </si>
  <si>
    <t>高齢介護介護保険</t>
    <rPh sb="0" eb="4">
      <t>コウレイカイゴ</t>
    </rPh>
    <rPh sb="4" eb="8">
      <t>カイゴホケン</t>
    </rPh>
    <phoneticPr fontId="5"/>
  </si>
  <si>
    <t>Ⅱア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</si>
</sst>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#&quot;円&quot;;;&quot;円&quot;;@"/>
    <numFmt numFmtId="177" formatCode="#,###&quot;人&quot;;;;@"/>
    <numFmt numFmtId="178" formatCode="#,###&quot;円&quot;;\▲#,###&quot;円&quot;;&quot;円&quot;;@"/>
    <numFmt numFmtId="179" formatCode="[$-411]ge\.m\.d;@"/>
  </numFmts>
  <fonts count="10">
    <font>
      <sz val="11"/>
      <color theme="1"/>
      <name val="Yu Gothic"/>
      <family val="2"/>
      <scheme val="minor"/>
    </font>
    <font>
      <sz val="12"/>
      <color theme="1"/>
      <name val="ＭＳ ゴシック"/>
      <family val="3"/>
      <charset val="128"/>
    </font>
    <font>
      <b/>
      <u/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color rgb="FF000000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8"/>
      <color rgb="FF000000"/>
      <name val="ＭＳ ゴシック"/>
      <family val="3"/>
      <charset val="128"/>
    </font>
    <font>
      <sz val="11"/>
      <color theme="1"/>
      <name val="Yu Gothic"/>
      <family val="2"/>
      <scheme val="minor"/>
    </font>
    <font>
      <sz val="24"/>
      <color rgb="FF00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66FF3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41">
    <xf numFmtId="0" fontId="0" fillId="0" borderId="0" xfId="0"/>
    <xf numFmtId="0" fontId="0" fillId="0" borderId="1" xfId="0" applyBorder="1"/>
    <xf numFmtId="3" fontId="0" fillId="0" borderId="3" xfId="0" applyNumberFormat="1" applyBorder="1"/>
    <xf numFmtId="3" fontId="0" fillId="0" borderId="4" xfId="0" applyNumberFormat="1" applyBorder="1"/>
    <xf numFmtId="0" fontId="0" fillId="0" borderId="5" xfId="0" applyBorder="1"/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6" fillId="0" borderId="0" xfId="0" applyFont="1" applyAlignment="1">
      <alignment vertical="center" shrinkToFit="1"/>
    </xf>
    <xf numFmtId="0" fontId="1" fillId="0" borderId="0" xfId="0" applyFont="1" applyAlignment="1">
      <alignment horizontal="right" vertical="top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0" fillId="0" borderId="1" xfId="0" applyBorder="1" applyAlignment="1">
      <alignment shrinkToFit="1"/>
    </xf>
    <xf numFmtId="0" fontId="6" fillId="0" borderId="0" xfId="0" applyFont="1" applyAlignment="1">
      <alignment horizontal="right" vertical="center"/>
    </xf>
    <xf numFmtId="0" fontId="0" fillId="0" borderId="1" xfId="0" applyBorder="1" applyAlignment="1">
      <alignment horizontal="center" shrinkToFit="1"/>
    </xf>
    <xf numFmtId="38" fontId="0" fillId="0" borderId="1" xfId="1" applyFont="1" applyBorder="1" applyAlignment="1" applyProtection="1">
      <alignment horizontal="right"/>
    </xf>
    <xf numFmtId="1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justify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177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4" borderId="1" xfId="0" applyFont="1" applyFill="1" applyBorder="1" applyAlignment="1">
      <alignment vertical="center" shrinkToFit="1"/>
    </xf>
    <xf numFmtId="179" fontId="3" fillId="4" borderId="1" xfId="0" applyNumberFormat="1" applyFont="1" applyFill="1" applyBorder="1" applyAlignment="1" applyProtection="1">
      <alignment vertical="center" shrinkToFit="1"/>
      <protection locked="0"/>
    </xf>
    <xf numFmtId="176" fontId="3" fillId="4" borderId="1" xfId="0" applyNumberFormat="1" applyFont="1" applyFill="1" applyBorder="1" applyAlignment="1">
      <alignment horizontal="right" vertical="center" shrinkToFit="1"/>
    </xf>
    <xf numFmtId="178" fontId="3" fillId="4" borderId="1" xfId="0" applyNumberFormat="1" applyFont="1" applyFill="1" applyBorder="1" applyAlignment="1">
      <alignment horizontal="right" vertical="center" shrinkToFit="1"/>
    </xf>
    <xf numFmtId="0" fontId="1" fillId="0" borderId="0" xfId="0" applyFont="1" applyAlignment="1">
      <alignment horizontal="right" vertical="center"/>
    </xf>
    <xf numFmtId="0" fontId="6" fillId="0" borderId="2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right" vertical="center" wrapText="1"/>
    </xf>
    <xf numFmtId="176" fontId="9" fillId="0" borderId="1" xfId="0" applyNumberFormat="1" applyFont="1" applyBorder="1" applyAlignment="1">
      <alignment horizontal="righ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6" fillId="0" borderId="2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textRotation="255"/>
    </xf>
  </cellXfs>
  <cellStyles count="2">
    <cellStyle name="桁区切り" xfId="1" builtinId="6"/>
    <cellStyle name="標準" xfId="0" builtinId="0"/>
  </cellStyles>
  <dxfs count="1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rgb="FF66FF33"/>
        </patternFill>
      </fill>
    </dxf>
  </dxfs>
  <tableStyles count="0" defaultTableStyle="TableStyleMedium2" defaultPivotStyle="PivotStyleLight16"/>
  <colors>
    <mruColors>
      <color rgb="FF66FF33"/>
      <color rgb="FF99FF33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198787</xdr:colOff>
          <xdr:row>1</xdr:row>
          <xdr:rowOff>281612</xdr:rowOff>
        </xdr:from>
        <xdr:to>
          <xdr:col>20</xdr:col>
          <xdr:colOff>231504</xdr:colOff>
          <xdr:row>14</xdr:row>
          <xdr:rowOff>257178</xdr:rowOff>
        </xdr:to>
        <xdr:pic>
          <xdr:nvPicPr>
            <xdr:cNvPr id="2" name="図 1">
              <a:extLst>
                <a:ext uri="{FF2B5EF4-FFF2-40B4-BE49-F238E27FC236}">
                  <a16:creationId xmlns:a16="http://schemas.microsoft.com/office/drawing/2014/main" id="{4A24D7EA-8DA2-C643-81D5-CCC11418335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リスト!$B$1:$I$17" spid="_x0000_s1096"/>
                </a:ext>
              </a:extLst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 bwMode="auto">
            <a:xfrm>
              <a:off x="10195896" y="472112"/>
              <a:ext cx="6219825" cy="4067175"/>
            </a:xfrm>
            <a:prstGeom prst="rect">
              <a:avLst/>
            </a:prstGeom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198787</xdr:colOff>
          <xdr:row>1</xdr:row>
          <xdr:rowOff>281612</xdr:rowOff>
        </xdr:from>
        <xdr:to>
          <xdr:col>19</xdr:col>
          <xdr:colOff>555220</xdr:colOff>
          <xdr:row>14</xdr:row>
          <xdr:rowOff>290663</xdr:rowOff>
        </xdr:to>
        <xdr:pic>
          <xdr:nvPicPr>
            <xdr:cNvPr id="2" name="図 1">
              <a:extLst>
                <a:ext uri="{FF2B5EF4-FFF2-40B4-BE49-F238E27FC236}">
                  <a16:creationId xmlns:a16="http://schemas.microsoft.com/office/drawing/2014/main" id="{63A8A6B5-D4D4-4C2C-A294-0F7B1CF801B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リスト!$B$1:$I$17" spid="_x0000_s2066"/>
                </a:ext>
              </a:extLst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 bwMode="auto">
            <a:xfrm>
              <a:off x="10183228" y="472112"/>
              <a:ext cx="5824904" cy="4110404"/>
            </a:xfrm>
            <a:prstGeom prst="rect">
              <a:avLst/>
            </a:prstGeom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22412</xdr:colOff>
      <xdr:row>18</xdr:row>
      <xdr:rowOff>117879</xdr:rowOff>
    </xdr:from>
    <xdr:to>
      <xdr:col>2</xdr:col>
      <xdr:colOff>197398</xdr:colOff>
      <xdr:row>21</xdr:row>
      <xdr:rowOff>214402</xdr:rowOff>
    </xdr:to>
    <xdr:sp macro="" textlink="">
      <xdr:nvSpPr>
        <xdr:cNvPr id="4" name="角丸四角形吹き出し 7">
          <a:extLst>
            <a:ext uri="{FF2B5EF4-FFF2-40B4-BE49-F238E27FC236}">
              <a16:creationId xmlns:a16="http://schemas.microsoft.com/office/drawing/2014/main" id="{57859784-F2D4-4C5D-84F0-D752534FE156}"/>
            </a:ext>
          </a:extLst>
        </xdr:cNvPr>
        <xdr:cNvSpPr/>
      </xdr:nvSpPr>
      <xdr:spPr>
        <a:xfrm>
          <a:off x="470647" y="5933732"/>
          <a:ext cx="2079986" cy="1239523"/>
        </a:xfrm>
        <a:prstGeom prst="wedgeRoundRectCallout">
          <a:avLst>
            <a:gd name="adj1" fmla="val -15258"/>
            <a:gd name="adj2" fmla="val -94237"/>
            <a:gd name="adj3" fmla="val 16667"/>
          </a:avLst>
        </a:prstGeom>
        <a:solidFill>
          <a:srgbClr val="FFFF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just">
            <a:buNone/>
          </a:pPr>
          <a:r>
            <a:rPr lang="ja-JP" sz="1000" kern="100">
              <a:solidFill>
                <a:srgbClr val="FF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申請者が、本市で運営する事業所で、要領「別表１」に該当する施設は、漏れなく記載願います。</a:t>
          </a:r>
          <a:endParaRPr lang="ja-JP" sz="1100" kern="100">
            <a:effectLst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buNone/>
          </a:pPr>
          <a:r>
            <a:rPr lang="ja-JP" sz="1000" kern="100">
              <a:solidFill>
                <a:srgbClr val="FF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※（予防）は</a:t>
          </a:r>
          <a:r>
            <a:rPr lang="ja-JP" altLang="en-US" sz="1000" kern="100">
              <a:solidFill>
                <a:srgbClr val="FF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対象外</a:t>
          </a:r>
          <a:r>
            <a:rPr lang="ja-JP" sz="1000" kern="100">
              <a:solidFill>
                <a:srgbClr val="FF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。</a:t>
          </a:r>
          <a:endParaRPr lang="ja-JP" sz="1100" kern="100">
            <a:effectLst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1092231</xdr:colOff>
      <xdr:row>21</xdr:row>
      <xdr:rowOff>335857</xdr:rowOff>
    </xdr:from>
    <xdr:to>
      <xdr:col>3</xdr:col>
      <xdr:colOff>13423</xdr:colOff>
      <xdr:row>24</xdr:row>
      <xdr:rowOff>269597</xdr:rowOff>
    </xdr:to>
    <xdr:sp macro="" textlink="">
      <xdr:nvSpPr>
        <xdr:cNvPr id="5" name="角丸四角形吹き出し 6">
          <a:extLst>
            <a:ext uri="{FF2B5EF4-FFF2-40B4-BE49-F238E27FC236}">
              <a16:creationId xmlns:a16="http://schemas.microsoft.com/office/drawing/2014/main" id="{D4384893-A6AB-429A-AA69-EF439501FD32}"/>
            </a:ext>
          </a:extLst>
        </xdr:cNvPr>
        <xdr:cNvSpPr/>
      </xdr:nvSpPr>
      <xdr:spPr>
        <a:xfrm>
          <a:off x="1540466" y="7294710"/>
          <a:ext cx="2159692" cy="1076740"/>
        </a:xfrm>
        <a:prstGeom prst="wedgeRoundRectCallout">
          <a:avLst>
            <a:gd name="adj1" fmla="val 11410"/>
            <a:gd name="adj2" fmla="val -225863"/>
            <a:gd name="adj3" fmla="val 16667"/>
          </a:avLst>
        </a:prstGeom>
        <a:solidFill>
          <a:srgbClr val="FFFF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just">
            <a:buNone/>
          </a:pPr>
          <a:r>
            <a:rPr lang="ja-JP" sz="1000" kern="100">
              <a:solidFill>
                <a:srgbClr val="FF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事業所番号がない高齢者施設（例：有料老人ホーム等）は、空欄でお願いします。</a:t>
          </a:r>
          <a:endParaRPr lang="ja-JP" sz="1100" kern="100">
            <a:effectLst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555965</xdr:colOff>
      <xdr:row>22</xdr:row>
      <xdr:rowOff>109667</xdr:rowOff>
    </xdr:from>
    <xdr:to>
      <xdr:col>5</xdr:col>
      <xdr:colOff>1776375</xdr:colOff>
      <xdr:row>28</xdr:row>
      <xdr:rowOff>26331</xdr:rowOff>
    </xdr:to>
    <xdr:sp macro="" textlink="">
      <xdr:nvSpPr>
        <xdr:cNvPr id="6" name="角丸四角形吹き出し 8">
          <a:extLst>
            <a:ext uri="{FF2B5EF4-FFF2-40B4-BE49-F238E27FC236}">
              <a16:creationId xmlns:a16="http://schemas.microsoft.com/office/drawing/2014/main" id="{C7C3738F-9806-4C2E-A505-ADF64C84EF6B}"/>
            </a:ext>
          </a:extLst>
        </xdr:cNvPr>
        <xdr:cNvSpPr/>
      </xdr:nvSpPr>
      <xdr:spPr>
        <a:xfrm>
          <a:off x="4242140" y="7434392"/>
          <a:ext cx="2601535" cy="2202664"/>
        </a:xfrm>
        <a:prstGeom prst="wedgeRoundRectCallout">
          <a:avLst>
            <a:gd name="adj1" fmla="val -36001"/>
            <a:gd name="adj2" fmla="val -78602"/>
            <a:gd name="adj3" fmla="val 16667"/>
          </a:avLst>
        </a:prstGeom>
        <a:solidFill>
          <a:srgbClr val="FFFF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just">
            <a:buNone/>
          </a:pPr>
          <a:r>
            <a:rPr lang="ja-JP" sz="1000" u="sng" kern="100">
              <a:solidFill>
                <a:srgbClr val="FF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入所系の事業の場合のみ</a:t>
          </a:r>
          <a:r>
            <a:rPr lang="ja-JP" sz="1000" kern="100">
              <a:solidFill>
                <a:srgbClr val="FF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、定員を記載願います。</a:t>
          </a:r>
          <a:endParaRPr lang="ja-JP" sz="1100" kern="100">
            <a:effectLst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buNone/>
          </a:pPr>
          <a:r>
            <a:rPr lang="ja-JP" sz="1000" kern="100">
              <a:solidFill>
                <a:srgbClr val="FF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※あくまでも定員です。</a:t>
          </a:r>
          <a:endParaRPr lang="ja-JP" sz="1100" kern="100">
            <a:effectLst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marL="114300" indent="-114300" algn="just">
            <a:buNone/>
          </a:pPr>
          <a:r>
            <a:rPr lang="ja-JP" sz="1000" kern="100">
              <a:solidFill>
                <a:srgbClr val="FF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　その時の入所者数ではありませんので、ご注意願います。</a:t>
          </a:r>
          <a:endParaRPr lang="ja-JP" sz="1100" kern="100">
            <a:effectLst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marL="114300" indent="-114300" algn="just">
            <a:buNone/>
          </a:pPr>
          <a:r>
            <a:rPr lang="ja-JP" sz="1000" kern="100">
              <a:solidFill>
                <a:srgbClr val="FF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※小規模多機能、看護小規模多機能居宅介護に関しては、指定の際に届け出ている「宿泊サービスの利用定員数」を記載願います。</a:t>
          </a:r>
          <a:endParaRPr lang="ja-JP" sz="1100" kern="100">
            <a:effectLst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882585</xdr:colOff>
      <xdr:row>17</xdr:row>
      <xdr:rowOff>268995</xdr:rowOff>
    </xdr:from>
    <xdr:to>
      <xdr:col>5</xdr:col>
      <xdr:colOff>1092928</xdr:colOff>
      <xdr:row>19</xdr:row>
      <xdr:rowOff>35649</xdr:rowOff>
    </xdr:to>
    <xdr:sp macro="" textlink="">
      <xdr:nvSpPr>
        <xdr:cNvPr id="7" name="角丸四角形吹き出し 5">
          <a:extLst>
            <a:ext uri="{FF2B5EF4-FFF2-40B4-BE49-F238E27FC236}">
              <a16:creationId xmlns:a16="http://schemas.microsoft.com/office/drawing/2014/main" id="{F33068AE-FD22-4C80-8383-004EFE892078}"/>
            </a:ext>
          </a:extLst>
        </xdr:cNvPr>
        <xdr:cNvSpPr/>
      </xdr:nvSpPr>
      <xdr:spPr>
        <a:xfrm>
          <a:off x="3235820" y="5703848"/>
          <a:ext cx="2922167" cy="528654"/>
        </a:xfrm>
        <a:prstGeom prst="wedgeRoundRectCallout">
          <a:avLst>
            <a:gd name="adj1" fmla="val -24120"/>
            <a:gd name="adj2" fmla="val -81403"/>
            <a:gd name="adj3" fmla="val 16667"/>
          </a:avLst>
        </a:prstGeom>
        <a:solidFill>
          <a:srgbClr val="FFFF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just">
            <a:buNone/>
          </a:pPr>
          <a:r>
            <a:rPr lang="ja-JP" sz="1000" kern="100">
              <a:solidFill>
                <a:srgbClr val="FF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要領「別表２」</a:t>
          </a:r>
          <a:r>
            <a:rPr lang="ja-JP" altLang="en-US" sz="1000" kern="100">
              <a:solidFill>
                <a:srgbClr val="FF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のＡ欄「区分」Ｂ欄「事業所種別」の付番を参考に選択。</a:t>
          </a:r>
          <a:endParaRPr lang="ja-JP" sz="1100" kern="100">
            <a:effectLst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1930804</xdr:colOff>
      <xdr:row>17</xdr:row>
      <xdr:rowOff>312857</xdr:rowOff>
    </xdr:from>
    <xdr:to>
      <xdr:col>8</xdr:col>
      <xdr:colOff>920813</xdr:colOff>
      <xdr:row>18</xdr:row>
      <xdr:rowOff>379116</xdr:rowOff>
    </xdr:to>
    <xdr:sp macro="" textlink="">
      <xdr:nvSpPr>
        <xdr:cNvPr id="8" name="角丸四角形吹き出し 8">
          <a:extLst>
            <a:ext uri="{FF2B5EF4-FFF2-40B4-BE49-F238E27FC236}">
              <a16:creationId xmlns:a16="http://schemas.microsoft.com/office/drawing/2014/main" id="{BDDAAFDD-9C4F-4711-A0F4-98AA14323023}"/>
            </a:ext>
          </a:extLst>
        </xdr:cNvPr>
        <xdr:cNvSpPr/>
      </xdr:nvSpPr>
      <xdr:spPr>
        <a:xfrm>
          <a:off x="6995863" y="5747710"/>
          <a:ext cx="2956891" cy="447259"/>
        </a:xfrm>
        <a:prstGeom prst="wedgeRoundRectCallout">
          <a:avLst>
            <a:gd name="adj1" fmla="val -28938"/>
            <a:gd name="adj2" fmla="val -106150"/>
            <a:gd name="adj3" fmla="val 16667"/>
          </a:avLst>
        </a:prstGeom>
        <a:solidFill>
          <a:srgbClr val="FFFF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just">
            <a:buNone/>
          </a:pPr>
          <a:r>
            <a:rPr lang="ja-JP" altLang="en-US" sz="1000" u="none" kern="100">
              <a:solidFill>
                <a:srgbClr val="FF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開設日又は再開日を記載（枠外</a:t>
          </a:r>
          <a:r>
            <a:rPr lang="en-US" altLang="ja-JP" sz="1000" u="none" kern="100">
              <a:solidFill>
                <a:srgbClr val="FF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※</a:t>
          </a:r>
          <a:r>
            <a:rPr lang="ja-JP" altLang="en-US" sz="1000" u="none" kern="100">
              <a:solidFill>
                <a:srgbClr val="FF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１を参照）。</a:t>
          </a:r>
          <a:endParaRPr lang="ja-JP" sz="1100" u="none" kern="100">
            <a:effectLst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0"/>
  <sheetViews>
    <sheetView tabSelected="1" view="pageBreakPreview" zoomScaleNormal="100" zoomScaleSheetLayoutView="100" workbookViewId="0">
      <selection activeCell="G2" sqref="G2:I2"/>
    </sheetView>
  </sheetViews>
  <sheetFormatPr defaultRowHeight="22.5" customHeight="1"/>
  <cols>
    <col min="1" max="1" width="5.875" style="6" customWidth="1"/>
    <col min="2" max="2" width="25" style="6" customWidth="1"/>
    <col min="3" max="3" width="17.5" style="6" customWidth="1"/>
    <col min="4" max="4" width="7.5" style="6" bestFit="1" customWidth="1"/>
    <col min="5" max="5" width="10.625" style="6" customWidth="1"/>
    <col min="6" max="6" width="27.125" style="6" customWidth="1"/>
    <col min="7" max="7" width="12.5" style="6" customWidth="1"/>
    <col min="8" max="9" width="12.5" style="8" customWidth="1"/>
    <col min="10" max="10" width="9" style="6"/>
    <col min="11" max="11" width="9" style="6" hidden="1" customWidth="1"/>
    <col min="12" max="12" width="0" style="6" hidden="1" customWidth="1"/>
    <col min="13" max="16384" width="9" style="6"/>
  </cols>
  <sheetData>
    <row r="1" spans="1:11" ht="15" customHeight="1"/>
    <row r="2" spans="1:11" ht="22.5" customHeight="1">
      <c r="A2" s="5" t="s">
        <v>6</v>
      </c>
      <c r="F2" s="14" t="s">
        <v>7</v>
      </c>
      <c r="G2" s="27"/>
      <c r="H2" s="27"/>
      <c r="I2" s="27"/>
      <c r="J2" s="14" t="s">
        <v>48</v>
      </c>
    </row>
    <row r="3" spans="1:11" ht="6.75" customHeight="1">
      <c r="A3" s="7"/>
    </row>
    <row r="4" spans="1:11" ht="22.5" customHeight="1">
      <c r="A4" s="34" t="s">
        <v>0</v>
      </c>
      <c r="B4" s="34" t="s">
        <v>1</v>
      </c>
      <c r="C4" s="34" t="s">
        <v>2</v>
      </c>
      <c r="D4" s="34" t="s">
        <v>3</v>
      </c>
      <c r="E4" s="34" t="s">
        <v>4</v>
      </c>
      <c r="F4" s="35"/>
      <c r="G4" s="28" t="s">
        <v>51</v>
      </c>
      <c r="H4" s="28" t="s">
        <v>52</v>
      </c>
      <c r="I4" s="28" t="s">
        <v>53</v>
      </c>
    </row>
    <row r="5" spans="1:11" ht="15" customHeight="1">
      <c r="A5" s="34"/>
      <c r="B5" s="34"/>
      <c r="C5" s="34"/>
      <c r="D5" s="34"/>
      <c r="E5" s="32" t="s">
        <v>8</v>
      </c>
      <c r="F5" s="36"/>
      <c r="G5" s="29"/>
      <c r="H5" s="29"/>
      <c r="I5" s="29"/>
    </row>
    <row r="6" spans="1:11" ht="15" customHeight="1">
      <c r="A6" s="34"/>
      <c r="B6" s="34"/>
      <c r="C6" s="34"/>
      <c r="D6" s="34"/>
      <c r="E6" s="32"/>
      <c r="F6" s="37"/>
      <c r="G6" s="29"/>
      <c r="H6" s="29"/>
      <c r="I6" s="29"/>
    </row>
    <row r="7" spans="1:11" ht="30" customHeight="1">
      <c r="A7" s="18">
        <f>ROW()-6</f>
        <v>1</v>
      </c>
      <c r="B7" s="19"/>
      <c r="C7" s="20"/>
      <c r="D7" s="20"/>
      <c r="E7" s="21"/>
      <c r="F7" s="22" t="str">
        <f>IFERROR(VLOOKUP($D7,リスト!$B:$F,4,FALSE),"")</f>
        <v/>
      </c>
      <c r="G7" s="23"/>
      <c r="H7" s="24" t="str">
        <f>IF($D7="","",IF($K7=FALSE,"定員数を入力してください",IF(AND($D7&lt;&gt;"",$G7=""),"開設日又は再開日を入力してください",IFERROR(VLOOKUP($D7,リスト!$B:$K,VLOOKUP($G7,リスト!$O$1:$P$4,2,TRUE),FALSE)*IF(COUNTIF($D7,"Ⅰ*")=1,$E7,1),"交付対象となりません "))))</f>
        <v/>
      </c>
      <c r="I7" s="25">
        <f>IF(NOT(ISNUMBER($H7)),0,IF(COUNTIF($D7,"Ⅰ*")=1,-1600,0))</f>
        <v>0</v>
      </c>
      <c r="K7" s="6" t="b">
        <f>NOT(AND(COUNTIF($D7,"Ⅰ*")=1,$E7=""))</f>
        <v>1</v>
      </c>
    </row>
    <row r="8" spans="1:11" ht="30" customHeight="1">
      <c r="A8" s="18">
        <f t="shared" ref="A8:A36" si="0">ROW()-6</f>
        <v>2</v>
      </c>
      <c r="B8" s="19"/>
      <c r="C8" s="20"/>
      <c r="D8" s="20"/>
      <c r="E8" s="21"/>
      <c r="F8" s="22" t="str">
        <f>IFERROR(VLOOKUP($D8,リスト!$B:$F,4,FALSE),"")</f>
        <v/>
      </c>
      <c r="G8" s="23"/>
      <c r="H8" s="24" t="str">
        <f>IF($D8="","",IF($K8=FALSE,"定員数を入力してください",IF(AND($D8&lt;&gt;"",$G8=""),"開設日又は再開日を入力してください",IFERROR(VLOOKUP($D8,リスト!$B:$K,VLOOKUP($G8,リスト!$O$1:$P$4,2,TRUE),FALSE)*IF(COUNTIF($D8,"Ⅰ*")=1,$E8,1),"交付対象となりません "))))</f>
        <v/>
      </c>
      <c r="I8" s="25">
        <f t="shared" ref="I8:I36" si="1">IF(NOT(ISNUMBER($H8)),0,IF(COUNTIF($D8,"Ⅰ*")=1,-1600,0))</f>
        <v>0</v>
      </c>
      <c r="K8" s="6" t="b">
        <f t="shared" ref="K8:K36" si="2">NOT(AND(COUNTIF($D8,"Ⅰ*")=1,$E8=""))</f>
        <v>1</v>
      </c>
    </row>
    <row r="9" spans="1:11" ht="30" customHeight="1">
      <c r="A9" s="18">
        <f t="shared" si="0"/>
        <v>3</v>
      </c>
      <c r="B9" s="19"/>
      <c r="C9" s="20"/>
      <c r="D9" s="20"/>
      <c r="E9" s="21"/>
      <c r="F9" s="22" t="str">
        <f>IFERROR(VLOOKUP($D9,リスト!$B:$F,4,FALSE),"")</f>
        <v/>
      </c>
      <c r="G9" s="23"/>
      <c r="H9" s="24" t="str">
        <f>IF($D9="","",IF($K9=FALSE,"定員数を入力してください",IF(AND($D9&lt;&gt;"",$G9=""),"開設日又は再開日を入力してください",IFERROR(VLOOKUP($D9,リスト!$B:$K,VLOOKUP($G9,リスト!$O$1:$P$4,2,TRUE),FALSE)*IF(COUNTIF($D9,"Ⅰ*")=1,$E9,1),"交付対象となりません "))))</f>
        <v/>
      </c>
      <c r="I9" s="25">
        <f t="shared" si="1"/>
        <v>0</v>
      </c>
      <c r="K9" s="6" t="b">
        <f t="shared" si="2"/>
        <v>1</v>
      </c>
    </row>
    <row r="10" spans="1:11" ht="30" customHeight="1">
      <c r="A10" s="18">
        <f t="shared" si="0"/>
        <v>4</v>
      </c>
      <c r="B10" s="19"/>
      <c r="C10" s="20"/>
      <c r="D10" s="20"/>
      <c r="E10" s="21"/>
      <c r="F10" s="22" t="str">
        <f>IFERROR(VLOOKUP($D10,リスト!$B:$F,4,FALSE),"")</f>
        <v/>
      </c>
      <c r="G10" s="23"/>
      <c r="H10" s="24" t="str">
        <f>IF($D10="","",IF($K10=FALSE,"定員数を入力してください",IF(AND($D10&lt;&gt;"",$G10=""),"開設日又は再開日を入力してください",IFERROR(VLOOKUP($D10,リスト!$B:$K,VLOOKUP($G10,リスト!$O$1:$P$4,2,TRUE),FALSE)*IF(COUNTIF($D10,"Ⅰ*")=1,$E10,1),"交付対象となりません "))))</f>
        <v/>
      </c>
      <c r="I10" s="25">
        <f t="shared" si="1"/>
        <v>0</v>
      </c>
      <c r="K10" s="6" t="b">
        <f t="shared" si="2"/>
        <v>1</v>
      </c>
    </row>
    <row r="11" spans="1:11" ht="30" customHeight="1">
      <c r="A11" s="18">
        <f t="shared" si="0"/>
        <v>5</v>
      </c>
      <c r="B11" s="19"/>
      <c r="C11" s="20"/>
      <c r="D11" s="20"/>
      <c r="E11" s="21"/>
      <c r="F11" s="22" t="str">
        <f>IFERROR(VLOOKUP($D11,リスト!$B:$F,4,FALSE),"")</f>
        <v/>
      </c>
      <c r="G11" s="23"/>
      <c r="H11" s="24" t="str">
        <f>IF($D11="","",IF($K11=FALSE,"定員数を入力してください",IF(AND($D11&lt;&gt;"",$G11=""),"開設日又は再開日を入力してください",IFERROR(VLOOKUP($D11,リスト!$B:$K,VLOOKUP($G11,リスト!$O$1:$P$4,2,TRUE),FALSE)*IF(COUNTIF($D11,"Ⅰ*")=1,$E11,1),"交付対象となりません "))))</f>
        <v/>
      </c>
      <c r="I11" s="25">
        <f t="shared" si="1"/>
        <v>0</v>
      </c>
      <c r="K11" s="6" t="b">
        <f t="shared" si="2"/>
        <v>1</v>
      </c>
    </row>
    <row r="12" spans="1:11" ht="30" customHeight="1">
      <c r="A12" s="18">
        <f t="shared" si="0"/>
        <v>6</v>
      </c>
      <c r="B12" s="19"/>
      <c r="C12" s="20"/>
      <c r="D12" s="20"/>
      <c r="E12" s="21"/>
      <c r="F12" s="22" t="str">
        <f>IFERROR(VLOOKUP($D12,リスト!$B:$F,4,FALSE),"")</f>
        <v/>
      </c>
      <c r="G12" s="23"/>
      <c r="H12" s="24" t="str">
        <f>IF($D12="","",IF($K12=FALSE,"定員数を入力してください",IF(AND($D12&lt;&gt;"",$G12=""),"開設日又は再開日を入力してください",IFERROR(VLOOKUP($D12,リスト!$B:$K,VLOOKUP($G12,リスト!$O$1:$P$4,2,TRUE),FALSE)*IF(COUNTIF($D12,"Ⅰ*")=1,$E12,1),"交付対象となりません "))))</f>
        <v/>
      </c>
      <c r="I12" s="25">
        <f t="shared" si="1"/>
        <v>0</v>
      </c>
      <c r="K12" s="6" t="b">
        <f t="shared" si="2"/>
        <v>1</v>
      </c>
    </row>
    <row r="13" spans="1:11" ht="30" customHeight="1">
      <c r="A13" s="18">
        <f t="shared" si="0"/>
        <v>7</v>
      </c>
      <c r="B13" s="19"/>
      <c r="C13" s="20"/>
      <c r="D13" s="20"/>
      <c r="E13" s="21"/>
      <c r="F13" s="22" t="str">
        <f>IFERROR(VLOOKUP($D13,リスト!$B:$F,4,FALSE),"")</f>
        <v/>
      </c>
      <c r="G13" s="23"/>
      <c r="H13" s="24" t="str">
        <f>IF($D13="","",IF($K13=FALSE,"定員数を入力してください",IF(AND($D13&lt;&gt;"",$G13=""),"開設日又は再開日を入力してください",IFERROR(VLOOKUP($D13,リスト!$B:$K,VLOOKUP($G13,リスト!$O$1:$P$4,2,TRUE),FALSE)*IF(COUNTIF($D13,"Ⅰ*")=1,$E13,1),"交付対象となりません "))))</f>
        <v/>
      </c>
      <c r="I13" s="25">
        <f t="shared" si="1"/>
        <v>0</v>
      </c>
      <c r="K13" s="6" t="b">
        <f t="shared" si="2"/>
        <v>1</v>
      </c>
    </row>
    <row r="14" spans="1:11" ht="30" customHeight="1">
      <c r="A14" s="18">
        <f t="shared" si="0"/>
        <v>8</v>
      </c>
      <c r="B14" s="19"/>
      <c r="C14" s="20"/>
      <c r="D14" s="20"/>
      <c r="E14" s="21"/>
      <c r="F14" s="22" t="str">
        <f>IFERROR(VLOOKUP($D14,リスト!$B:$F,4,FALSE),"")</f>
        <v/>
      </c>
      <c r="G14" s="23"/>
      <c r="H14" s="24" t="str">
        <f>IF($D14="","",IF($K14=FALSE,"定員数を入力してください",IF(AND($D14&lt;&gt;"",$G14=""),"開設日又は再開日を入力してください",IFERROR(VLOOKUP($D14,リスト!$B:$K,VLOOKUP($G14,リスト!$O$1:$P$4,2,TRUE),FALSE)*IF(COUNTIF($D14,"Ⅰ*")=1,$E14,1),"交付対象となりません "))))</f>
        <v/>
      </c>
      <c r="I14" s="25">
        <f t="shared" si="1"/>
        <v>0</v>
      </c>
      <c r="K14" s="6" t="b">
        <f t="shared" si="2"/>
        <v>1</v>
      </c>
    </row>
    <row r="15" spans="1:11" ht="30" customHeight="1">
      <c r="A15" s="18">
        <f t="shared" si="0"/>
        <v>9</v>
      </c>
      <c r="B15" s="19"/>
      <c r="C15" s="20"/>
      <c r="D15" s="20"/>
      <c r="E15" s="21"/>
      <c r="F15" s="22" t="str">
        <f>IFERROR(VLOOKUP($D15,リスト!$B:$F,4,FALSE),"")</f>
        <v/>
      </c>
      <c r="G15" s="23"/>
      <c r="H15" s="24" t="str">
        <f>IF($D15="","",IF($K15=FALSE,"定員数を入力してください",IF(AND($D15&lt;&gt;"",$G15=""),"開設日又は再開日を入力してください",IFERROR(VLOOKUP($D15,リスト!$B:$K,VLOOKUP($G15,リスト!$O$1:$P$4,2,TRUE),FALSE)*IF(COUNTIF($D15,"Ⅰ*")=1,$E15,1),"交付対象となりません "))))</f>
        <v/>
      </c>
      <c r="I15" s="25">
        <f t="shared" si="1"/>
        <v>0</v>
      </c>
      <c r="K15" s="6" t="b">
        <f t="shared" si="2"/>
        <v>1</v>
      </c>
    </row>
    <row r="16" spans="1:11" ht="30" customHeight="1">
      <c r="A16" s="18">
        <f t="shared" si="0"/>
        <v>10</v>
      </c>
      <c r="B16" s="19"/>
      <c r="C16" s="20"/>
      <c r="D16" s="20"/>
      <c r="E16" s="21"/>
      <c r="F16" s="22" t="str">
        <f>IFERROR(VLOOKUP($D16,リスト!$B:$F,4,FALSE),"")</f>
        <v/>
      </c>
      <c r="G16" s="23"/>
      <c r="H16" s="24" t="str">
        <f>IF($D16="","",IF($K16=FALSE,"定員数を入力してください",IF(AND($D16&lt;&gt;"",$G16=""),"開設日又は再開日を入力してください",IFERROR(VLOOKUP($D16,リスト!$B:$K,VLOOKUP($G16,リスト!$O$1:$P$4,2,TRUE),FALSE)*IF(COUNTIF($D16,"Ⅰ*")=1,$E16,1),"交付対象となりません "))))</f>
        <v/>
      </c>
      <c r="I16" s="25">
        <f t="shared" si="1"/>
        <v>0</v>
      </c>
      <c r="K16" s="6" t="b">
        <f t="shared" si="2"/>
        <v>1</v>
      </c>
    </row>
    <row r="17" spans="1:11" ht="30" customHeight="1">
      <c r="A17" s="18">
        <f t="shared" si="0"/>
        <v>11</v>
      </c>
      <c r="B17" s="19"/>
      <c r="C17" s="20"/>
      <c r="D17" s="20"/>
      <c r="E17" s="21"/>
      <c r="F17" s="22" t="str">
        <f>IFERROR(VLOOKUP($D17,リスト!$B:$F,4,FALSE),"")</f>
        <v/>
      </c>
      <c r="G17" s="23"/>
      <c r="H17" s="24" t="str">
        <f>IF($D17="","",IF($K17=FALSE,"定員数を入力してください",IF(AND($D17&lt;&gt;"",$G17=""),"開設日又は再開日を入力してください",IFERROR(VLOOKUP($D17,リスト!$B:$K,VLOOKUP($G17,リスト!$O$1:$P$4,2,TRUE),FALSE)*IF(COUNTIF($D17,"Ⅰ*")=1,$E17,1),"交付対象となりません "))))</f>
        <v/>
      </c>
      <c r="I17" s="25">
        <f t="shared" si="1"/>
        <v>0</v>
      </c>
      <c r="K17" s="6" t="b">
        <f t="shared" si="2"/>
        <v>1</v>
      </c>
    </row>
    <row r="18" spans="1:11" ht="30" customHeight="1">
      <c r="A18" s="18">
        <f t="shared" si="0"/>
        <v>12</v>
      </c>
      <c r="B18" s="19"/>
      <c r="C18" s="20"/>
      <c r="D18" s="20"/>
      <c r="E18" s="21"/>
      <c r="F18" s="22" t="str">
        <f>IFERROR(VLOOKUP($D18,リスト!$B:$F,4,FALSE),"")</f>
        <v/>
      </c>
      <c r="G18" s="23"/>
      <c r="H18" s="24" t="str">
        <f>IF($D18="","",IF($K18=FALSE,"定員数を入力してください",IF(AND($D18&lt;&gt;"",$G18=""),"開設日又は再開日を入力してください",IFERROR(VLOOKUP($D18,リスト!$B:$K,VLOOKUP($G18,リスト!$O$1:$P$4,2,TRUE),FALSE)*IF(COUNTIF($D18,"Ⅰ*")=1,$E18,1),"交付対象となりません "))))</f>
        <v/>
      </c>
      <c r="I18" s="25">
        <f t="shared" si="1"/>
        <v>0</v>
      </c>
      <c r="K18" s="6" t="b">
        <f t="shared" si="2"/>
        <v>1</v>
      </c>
    </row>
    <row r="19" spans="1:11" ht="30" customHeight="1">
      <c r="A19" s="18">
        <f t="shared" si="0"/>
        <v>13</v>
      </c>
      <c r="B19" s="19"/>
      <c r="C19" s="20"/>
      <c r="D19" s="20"/>
      <c r="E19" s="21"/>
      <c r="F19" s="22" t="str">
        <f>IFERROR(VLOOKUP($D19,リスト!$B:$F,4,FALSE),"")</f>
        <v/>
      </c>
      <c r="G19" s="23"/>
      <c r="H19" s="24" t="str">
        <f>IF($D19="","",IF($K19=FALSE,"定員数を入力してください",IF(AND($D19&lt;&gt;"",$G19=""),"開設日又は再開日を入力してください",IFERROR(VLOOKUP($D19,リスト!$B:$K,VLOOKUP($G19,リスト!$O$1:$P$4,2,TRUE),FALSE)*IF(COUNTIF($D19,"Ⅰ*")=1,$E19,1),"交付対象となりません "))))</f>
        <v/>
      </c>
      <c r="I19" s="25">
        <f t="shared" si="1"/>
        <v>0</v>
      </c>
      <c r="K19" s="6" t="b">
        <f t="shared" si="2"/>
        <v>1</v>
      </c>
    </row>
    <row r="20" spans="1:11" ht="30" customHeight="1">
      <c r="A20" s="18">
        <f t="shared" si="0"/>
        <v>14</v>
      </c>
      <c r="B20" s="19"/>
      <c r="C20" s="20"/>
      <c r="D20" s="20"/>
      <c r="E20" s="21"/>
      <c r="F20" s="22" t="str">
        <f>IFERROR(VLOOKUP($D20,リスト!$B:$F,4,FALSE),"")</f>
        <v/>
      </c>
      <c r="G20" s="23"/>
      <c r="H20" s="24" t="str">
        <f>IF($D20="","",IF($K20=FALSE,"定員数を入力してください",IF(AND($D20&lt;&gt;"",$G20=""),"開設日又は再開日を入力してください",IFERROR(VLOOKUP($D20,リスト!$B:$K,VLOOKUP($G20,リスト!$O$1:$P$4,2,TRUE),FALSE)*IF(COUNTIF($D20,"Ⅰ*")=1,$E20,1),"交付対象となりません "))))</f>
        <v/>
      </c>
      <c r="I20" s="25">
        <f t="shared" si="1"/>
        <v>0</v>
      </c>
      <c r="K20" s="6" t="b">
        <f t="shared" si="2"/>
        <v>1</v>
      </c>
    </row>
    <row r="21" spans="1:11" ht="30" customHeight="1">
      <c r="A21" s="18">
        <f t="shared" si="0"/>
        <v>15</v>
      </c>
      <c r="B21" s="19"/>
      <c r="C21" s="20"/>
      <c r="D21" s="20"/>
      <c r="E21" s="21"/>
      <c r="F21" s="22" t="str">
        <f>IFERROR(VLOOKUP($D21,リスト!$B:$F,4,FALSE),"")</f>
        <v/>
      </c>
      <c r="G21" s="23"/>
      <c r="H21" s="24" t="str">
        <f>IF($D21="","",IF($K21=FALSE,"定員数を入力してください",IF(AND($D21&lt;&gt;"",$G21=""),"開設日又は再開日を入力してください",IFERROR(VLOOKUP($D21,リスト!$B:$K,VLOOKUP($G21,リスト!$O$1:$P$4,2,TRUE),FALSE)*IF(COUNTIF($D21,"Ⅰ*")=1,$E21,1),"交付対象となりません "))))</f>
        <v/>
      </c>
      <c r="I21" s="25">
        <f t="shared" si="1"/>
        <v>0</v>
      </c>
      <c r="K21" s="6" t="b">
        <f t="shared" si="2"/>
        <v>1</v>
      </c>
    </row>
    <row r="22" spans="1:11" ht="30" customHeight="1">
      <c r="A22" s="18">
        <f t="shared" si="0"/>
        <v>16</v>
      </c>
      <c r="B22" s="19"/>
      <c r="C22" s="20"/>
      <c r="D22" s="20"/>
      <c r="E22" s="21"/>
      <c r="F22" s="22" t="str">
        <f>IFERROR(VLOOKUP($D22,リスト!$B:$F,4,FALSE),"")</f>
        <v/>
      </c>
      <c r="G22" s="23"/>
      <c r="H22" s="24" t="str">
        <f>IF($D22="","",IF($K22=FALSE,"定員数を入力してください",IF(AND($D22&lt;&gt;"",$G22=""),"開設日又は再開日を入力してください",IFERROR(VLOOKUP($D22,リスト!$B:$K,VLOOKUP($G22,リスト!$O$1:$P$4,2,TRUE),FALSE)*IF(COUNTIF($D22,"Ⅰ*")=1,$E22,1),"交付対象となりません "))))</f>
        <v/>
      </c>
      <c r="I22" s="25">
        <f t="shared" si="1"/>
        <v>0</v>
      </c>
      <c r="K22" s="6" t="b">
        <f t="shared" si="2"/>
        <v>1</v>
      </c>
    </row>
    <row r="23" spans="1:11" ht="30" customHeight="1">
      <c r="A23" s="18">
        <f t="shared" si="0"/>
        <v>17</v>
      </c>
      <c r="B23" s="19"/>
      <c r="C23" s="20"/>
      <c r="D23" s="20"/>
      <c r="E23" s="21"/>
      <c r="F23" s="22" t="str">
        <f>IFERROR(VLOOKUP($D23,リスト!$B:$F,4,FALSE),"")</f>
        <v/>
      </c>
      <c r="G23" s="23"/>
      <c r="H23" s="24" t="str">
        <f>IF($D23="","",IF($K23=FALSE,"定員数を入力してください",IF(AND($D23&lt;&gt;"",$G23=""),"開設日又は再開日を入力してください",IFERROR(VLOOKUP($D23,リスト!$B:$K,VLOOKUP($G23,リスト!$O$1:$P$4,2,TRUE),FALSE)*IF(COUNTIF($D23,"Ⅰ*")=1,$E23,1),"交付対象となりません "))))</f>
        <v/>
      </c>
      <c r="I23" s="25">
        <f t="shared" si="1"/>
        <v>0</v>
      </c>
      <c r="K23" s="6" t="b">
        <f t="shared" si="2"/>
        <v>1</v>
      </c>
    </row>
    <row r="24" spans="1:11" ht="30" customHeight="1">
      <c r="A24" s="18">
        <f t="shared" si="0"/>
        <v>18</v>
      </c>
      <c r="B24" s="19"/>
      <c r="C24" s="20"/>
      <c r="D24" s="20"/>
      <c r="E24" s="21"/>
      <c r="F24" s="22" t="str">
        <f>IFERROR(VLOOKUP($D24,リスト!$B:$F,4,FALSE),"")</f>
        <v/>
      </c>
      <c r="G24" s="23"/>
      <c r="H24" s="24" t="str">
        <f>IF($D24="","",IF($K24=FALSE,"定員数を入力してください",IF(AND($D24&lt;&gt;"",$G24=""),"開設日又は再開日を入力してください",IFERROR(VLOOKUP($D24,リスト!$B:$K,VLOOKUP($G24,リスト!$O$1:$P$4,2,TRUE),FALSE)*IF(COUNTIF($D24,"Ⅰ*")=1,$E24,1),"交付対象となりません "))))</f>
        <v/>
      </c>
      <c r="I24" s="25">
        <f t="shared" si="1"/>
        <v>0</v>
      </c>
      <c r="K24" s="6" t="b">
        <f t="shared" si="2"/>
        <v>1</v>
      </c>
    </row>
    <row r="25" spans="1:11" ht="30" customHeight="1">
      <c r="A25" s="18">
        <f t="shared" si="0"/>
        <v>19</v>
      </c>
      <c r="B25" s="19"/>
      <c r="C25" s="20"/>
      <c r="D25" s="20"/>
      <c r="E25" s="21"/>
      <c r="F25" s="22" t="str">
        <f>IFERROR(VLOOKUP($D25,リスト!$B:$F,4,FALSE),"")</f>
        <v/>
      </c>
      <c r="G25" s="23"/>
      <c r="H25" s="24" t="str">
        <f>IF($D25="","",IF($K25=FALSE,"定員数を入力してください",IF(AND($D25&lt;&gt;"",$G25=""),"開設日又は再開日を入力してください",IFERROR(VLOOKUP($D25,リスト!$B:$K,VLOOKUP($G25,リスト!$O$1:$P$4,2,TRUE),FALSE)*IF(COUNTIF($D25,"Ⅰ*")=1,$E25,1),"交付対象となりません "))))</f>
        <v/>
      </c>
      <c r="I25" s="25">
        <f t="shared" si="1"/>
        <v>0</v>
      </c>
      <c r="K25" s="6" t="b">
        <f t="shared" si="2"/>
        <v>1</v>
      </c>
    </row>
    <row r="26" spans="1:11" ht="30" customHeight="1">
      <c r="A26" s="18">
        <f t="shared" si="0"/>
        <v>20</v>
      </c>
      <c r="B26" s="19"/>
      <c r="C26" s="20"/>
      <c r="D26" s="20"/>
      <c r="E26" s="21"/>
      <c r="F26" s="22" t="str">
        <f>IFERROR(VLOOKUP($D26,リスト!$B:$F,4,FALSE),"")</f>
        <v/>
      </c>
      <c r="G26" s="23"/>
      <c r="H26" s="24" t="str">
        <f>IF($D26="","",IF($K26=FALSE,"定員数を入力してください",IF(AND($D26&lt;&gt;"",$G26=""),"開設日又は再開日を入力してください",IFERROR(VLOOKUP($D26,リスト!$B:$K,VLOOKUP($G26,リスト!$O$1:$P$4,2,TRUE),FALSE)*IF(COUNTIF($D26,"Ⅰ*")=1,$E26,1),"交付対象となりません "))))</f>
        <v/>
      </c>
      <c r="I26" s="25">
        <f t="shared" si="1"/>
        <v>0</v>
      </c>
      <c r="K26" s="6" t="b">
        <f t="shared" si="2"/>
        <v>1</v>
      </c>
    </row>
    <row r="27" spans="1:11" ht="30" customHeight="1">
      <c r="A27" s="18">
        <f t="shared" si="0"/>
        <v>21</v>
      </c>
      <c r="B27" s="19"/>
      <c r="C27" s="20"/>
      <c r="D27" s="20"/>
      <c r="E27" s="21"/>
      <c r="F27" s="22" t="str">
        <f>IFERROR(VLOOKUP($D27,リスト!$B:$F,4,FALSE),"")</f>
        <v/>
      </c>
      <c r="G27" s="23"/>
      <c r="H27" s="24" t="str">
        <f>IF($D27="","",IF($K27=FALSE,"定員数を入力してください",IF(AND($D27&lt;&gt;"",$G27=""),"開設日又は再開日を入力してください",IFERROR(VLOOKUP($D27,リスト!$B:$K,VLOOKUP($G27,リスト!$O$1:$P$4,2,TRUE),FALSE)*IF(COUNTIF($D27,"Ⅰ*")=1,$E27,1),"交付対象となりません "))))</f>
        <v/>
      </c>
      <c r="I27" s="25">
        <f t="shared" si="1"/>
        <v>0</v>
      </c>
      <c r="K27" s="6" t="b">
        <f t="shared" si="2"/>
        <v>1</v>
      </c>
    </row>
    <row r="28" spans="1:11" ht="30" customHeight="1">
      <c r="A28" s="18">
        <f t="shared" si="0"/>
        <v>22</v>
      </c>
      <c r="B28" s="19"/>
      <c r="C28" s="20"/>
      <c r="D28" s="20"/>
      <c r="E28" s="21"/>
      <c r="F28" s="22" t="str">
        <f>IFERROR(VLOOKUP($D28,リスト!$B:$F,4,FALSE),"")</f>
        <v/>
      </c>
      <c r="G28" s="23"/>
      <c r="H28" s="24" t="str">
        <f>IF($D28="","",IF($K28=FALSE,"定員数を入力してください",IF(AND($D28&lt;&gt;"",$G28=""),"開設日又は再開日を入力してください",IFERROR(VLOOKUP($D28,リスト!$B:$K,VLOOKUP($G28,リスト!$O$1:$P$4,2,TRUE),FALSE)*IF(COUNTIF($D28,"Ⅰ*")=1,$E28,1),"交付対象となりません "))))</f>
        <v/>
      </c>
      <c r="I28" s="25">
        <f t="shared" si="1"/>
        <v>0</v>
      </c>
      <c r="K28" s="6" t="b">
        <f t="shared" si="2"/>
        <v>1</v>
      </c>
    </row>
    <row r="29" spans="1:11" ht="30" customHeight="1">
      <c r="A29" s="18">
        <f t="shared" si="0"/>
        <v>23</v>
      </c>
      <c r="B29" s="19"/>
      <c r="C29" s="20"/>
      <c r="D29" s="20"/>
      <c r="E29" s="21"/>
      <c r="F29" s="22" t="str">
        <f>IFERROR(VLOOKUP($D29,リスト!$B:$F,4,FALSE),"")</f>
        <v/>
      </c>
      <c r="G29" s="23"/>
      <c r="H29" s="24" t="str">
        <f>IF($D29="","",IF($K29=FALSE,"定員数を入力してください",IF(AND($D29&lt;&gt;"",$G29=""),"開設日又は再開日を入力してください",IFERROR(VLOOKUP($D29,リスト!$B:$K,VLOOKUP($G29,リスト!$O$1:$P$4,2,TRUE),FALSE)*IF(COUNTIF($D29,"Ⅰ*")=1,$E29,1),"交付対象となりません "))))</f>
        <v/>
      </c>
      <c r="I29" s="25">
        <f t="shared" si="1"/>
        <v>0</v>
      </c>
      <c r="K29" s="6" t="b">
        <f t="shared" si="2"/>
        <v>1</v>
      </c>
    </row>
    <row r="30" spans="1:11" ht="30" customHeight="1">
      <c r="A30" s="18">
        <f t="shared" si="0"/>
        <v>24</v>
      </c>
      <c r="B30" s="19"/>
      <c r="C30" s="20"/>
      <c r="D30" s="20"/>
      <c r="E30" s="21"/>
      <c r="F30" s="22" t="str">
        <f>IFERROR(VLOOKUP($D30,リスト!$B:$F,4,FALSE),"")</f>
        <v/>
      </c>
      <c r="G30" s="23"/>
      <c r="H30" s="24" t="str">
        <f>IF($D30="","",IF($K30=FALSE,"定員数を入力してください",IF(AND($D30&lt;&gt;"",$G30=""),"開設日又は再開日を入力してください",IFERROR(VLOOKUP($D30,リスト!$B:$K,VLOOKUP($G30,リスト!$O$1:$P$4,2,TRUE),FALSE)*IF(COUNTIF($D30,"Ⅰ*")=1,$E30,1),"交付対象となりません "))))</f>
        <v/>
      </c>
      <c r="I30" s="25">
        <f t="shared" si="1"/>
        <v>0</v>
      </c>
      <c r="K30" s="6" t="b">
        <f t="shared" si="2"/>
        <v>1</v>
      </c>
    </row>
    <row r="31" spans="1:11" ht="30" customHeight="1">
      <c r="A31" s="18">
        <f t="shared" si="0"/>
        <v>25</v>
      </c>
      <c r="B31" s="19"/>
      <c r="C31" s="20"/>
      <c r="D31" s="20"/>
      <c r="E31" s="21"/>
      <c r="F31" s="22" t="str">
        <f>IFERROR(VLOOKUP($D31,リスト!$B:$F,4,FALSE),"")</f>
        <v/>
      </c>
      <c r="G31" s="23"/>
      <c r="H31" s="24" t="str">
        <f>IF($D31="","",IF($K31=FALSE,"定員数を入力してください",IF(AND($D31&lt;&gt;"",$G31=""),"開設日又は再開日を入力してください",IFERROR(VLOOKUP($D31,リスト!$B:$K,VLOOKUP($G31,リスト!$O$1:$P$4,2,TRUE),FALSE)*IF(COUNTIF($D31,"Ⅰ*")=1,$E31,1),"交付対象となりません "))))</f>
        <v/>
      </c>
      <c r="I31" s="25">
        <f t="shared" si="1"/>
        <v>0</v>
      </c>
      <c r="K31" s="6" t="b">
        <f t="shared" si="2"/>
        <v>1</v>
      </c>
    </row>
    <row r="32" spans="1:11" ht="30" customHeight="1">
      <c r="A32" s="18">
        <f t="shared" si="0"/>
        <v>26</v>
      </c>
      <c r="B32" s="19"/>
      <c r="C32" s="20"/>
      <c r="D32" s="20"/>
      <c r="E32" s="21"/>
      <c r="F32" s="22" t="str">
        <f>IFERROR(VLOOKUP($D32,リスト!$B:$F,4,FALSE),"")</f>
        <v/>
      </c>
      <c r="G32" s="23"/>
      <c r="H32" s="24" t="str">
        <f>IF($D32="","",IF($K32=FALSE,"定員数を入力してください",IF(AND($D32&lt;&gt;"",$G32=""),"開設日又は再開日を入力してください",IFERROR(VLOOKUP($D32,リスト!$B:$K,VLOOKUP($G32,リスト!$O$1:$P$4,2,TRUE),FALSE)*IF(COUNTIF($D32,"Ⅰ*")=1,$E32,1),"交付対象となりません "))))</f>
        <v/>
      </c>
      <c r="I32" s="25">
        <f t="shared" si="1"/>
        <v>0</v>
      </c>
      <c r="K32" s="6" t="b">
        <f t="shared" si="2"/>
        <v>1</v>
      </c>
    </row>
    <row r="33" spans="1:12" ht="30" customHeight="1">
      <c r="A33" s="18">
        <f t="shared" si="0"/>
        <v>27</v>
      </c>
      <c r="B33" s="19"/>
      <c r="C33" s="20"/>
      <c r="D33" s="20"/>
      <c r="E33" s="21"/>
      <c r="F33" s="22" t="str">
        <f>IFERROR(VLOOKUP($D33,リスト!$B:$F,4,FALSE),"")</f>
        <v/>
      </c>
      <c r="G33" s="23"/>
      <c r="H33" s="24" t="str">
        <f>IF($D33="","",IF($K33=FALSE,"定員数を入力してください",IF(AND($D33&lt;&gt;"",$G33=""),"開設日又は再開日を入力してください",IFERROR(VLOOKUP($D33,リスト!$B:$K,VLOOKUP($G33,リスト!$O$1:$P$4,2,TRUE),FALSE)*IF(COUNTIF($D33,"Ⅰ*")=1,$E33,1),"交付対象となりません "))))</f>
        <v/>
      </c>
      <c r="I33" s="25">
        <f t="shared" si="1"/>
        <v>0</v>
      </c>
      <c r="K33" s="6" t="b">
        <f t="shared" si="2"/>
        <v>1</v>
      </c>
    </row>
    <row r="34" spans="1:12" ht="30" customHeight="1">
      <c r="A34" s="18">
        <f t="shared" si="0"/>
        <v>28</v>
      </c>
      <c r="B34" s="19"/>
      <c r="C34" s="20"/>
      <c r="D34" s="20"/>
      <c r="E34" s="21"/>
      <c r="F34" s="22" t="str">
        <f>IFERROR(VLOOKUP($D34,リスト!$B:$F,4,FALSE),"")</f>
        <v/>
      </c>
      <c r="G34" s="23"/>
      <c r="H34" s="24" t="str">
        <f>IF($D34="","",IF($K34=FALSE,"定員数を入力してください",IF(AND($D34&lt;&gt;"",$G34=""),"開設日又は再開日を入力してください",IFERROR(VLOOKUP($D34,リスト!$B:$K,VLOOKUP($G34,リスト!$O$1:$P$4,2,TRUE),FALSE)*IF(COUNTIF($D34,"Ⅰ*")=1,$E34,1),"交付対象となりません "))))</f>
        <v/>
      </c>
      <c r="I34" s="25">
        <f t="shared" si="1"/>
        <v>0</v>
      </c>
      <c r="K34" s="6" t="b">
        <f t="shared" si="2"/>
        <v>1</v>
      </c>
    </row>
    <row r="35" spans="1:12" ht="30" customHeight="1">
      <c r="A35" s="18">
        <f t="shared" si="0"/>
        <v>29</v>
      </c>
      <c r="B35" s="19"/>
      <c r="C35" s="20"/>
      <c r="D35" s="20"/>
      <c r="E35" s="21"/>
      <c r="F35" s="22" t="str">
        <f>IFERROR(VLOOKUP($D35,リスト!$B:$F,4,FALSE),"")</f>
        <v/>
      </c>
      <c r="G35" s="23"/>
      <c r="H35" s="24" t="str">
        <f>IF($D35="","",IF($K35=FALSE,"定員数を入力してください",IF(AND($D35&lt;&gt;"",$G35=""),"開設日又は再開日を入力してください",IFERROR(VLOOKUP($D35,リスト!$B:$K,VLOOKUP($G35,リスト!$O$1:$P$4,2,TRUE),FALSE)*IF(COUNTIF($D35,"Ⅰ*")=1,$E35,1),"交付対象となりません "))))</f>
        <v/>
      </c>
      <c r="I35" s="25">
        <f t="shared" si="1"/>
        <v>0</v>
      </c>
      <c r="K35" s="6" t="b">
        <f t="shared" si="2"/>
        <v>1</v>
      </c>
    </row>
    <row r="36" spans="1:12" ht="30" customHeight="1">
      <c r="A36" s="18">
        <f t="shared" si="0"/>
        <v>30</v>
      </c>
      <c r="B36" s="19"/>
      <c r="C36" s="20"/>
      <c r="D36" s="20"/>
      <c r="E36" s="21"/>
      <c r="F36" s="22" t="str">
        <f>IFERROR(VLOOKUP($D36,リスト!$B:$F,4,FALSE),"")</f>
        <v/>
      </c>
      <c r="G36" s="23"/>
      <c r="H36" s="24" t="str">
        <f>IF($D36="","",IF($K36=FALSE,"定員数を入力してください",IF(AND($D36&lt;&gt;"",$G36=""),"開設日又は再開日を入力してください",IFERROR(VLOOKUP($D36,リスト!$B:$K,VLOOKUP($G36,リスト!$O$1:$P$4,2,TRUE),FALSE)*IF(COUNTIF($D36,"Ⅰ*")=1,$E36,1),"交付対象となりません "))))</f>
        <v/>
      </c>
      <c r="I36" s="25">
        <f t="shared" si="1"/>
        <v>0</v>
      </c>
      <c r="K36" s="6" t="b">
        <f t="shared" si="2"/>
        <v>1</v>
      </c>
    </row>
    <row r="37" spans="1:12" ht="45" customHeight="1">
      <c r="A37" s="30" t="s">
        <v>5</v>
      </c>
      <c r="B37" s="30"/>
      <c r="C37" s="30"/>
      <c r="D37" s="30"/>
      <c r="E37" s="30"/>
      <c r="F37" s="31">
        <f>IF($L$37=FALSE,"定員入力漏れがあります",SUM($H$7:$I$36))</f>
        <v>0</v>
      </c>
      <c r="G37" s="31"/>
      <c r="H37" s="31"/>
      <c r="I37" s="31"/>
      <c r="L37" s="6" t="b">
        <f>COUNTIF($I$7:$I$36,"定員*")=0</f>
        <v>1</v>
      </c>
    </row>
    <row r="38" spans="1:12" ht="22.5" customHeight="1">
      <c r="A38" s="9" t="s">
        <v>42</v>
      </c>
      <c r="B38" s="33" t="s">
        <v>54</v>
      </c>
      <c r="C38" s="33"/>
      <c r="D38" s="33"/>
      <c r="E38" s="33"/>
      <c r="F38" s="33"/>
      <c r="G38" s="33"/>
      <c r="H38" s="33"/>
      <c r="I38" s="33"/>
    </row>
    <row r="39" spans="1:12" ht="43.5" customHeight="1">
      <c r="A39" s="5"/>
      <c r="B39" s="33"/>
      <c r="C39" s="33"/>
      <c r="D39" s="33"/>
      <c r="E39" s="33"/>
      <c r="F39" s="33"/>
      <c r="G39" s="33"/>
      <c r="H39" s="33"/>
      <c r="I39" s="33"/>
    </row>
    <row r="40" spans="1:12" ht="22.5" customHeight="1">
      <c r="A40" s="10" t="s">
        <v>42</v>
      </c>
      <c r="B40" s="11" t="s">
        <v>43</v>
      </c>
      <c r="C40" s="12"/>
      <c r="D40" s="12"/>
      <c r="E40" s="12"/>
    </row>
  </sheetData>
  <sheetProtection sheet="1" objects="1" scenarios="1" formatCells="0" selectLockedCells="1"/>
  <mergeCells count="14">
    <mergeCell ref="B38:I39"/>
    <mergeCell ref="A4:A6"/>
    <mergeCell ref="B4:B6"/>
    <mergeCell ref="C4:C6"/>
    <mergeCell ref="D4:D6"/>
    <mergeCell ref="E4:F4"/>
    <mergeCell ref="F5:F6"/>
    <mergeCell ref="I4:I6"/>
    <mergeCell ref="H4:H6"/>
    <mergeCell ref="G2:I2"/>
    <mergeCell ref="G4:G6"/>
    <mergeCell ref="A37:E37"/>
    <mergeCell ref="F37:I37"/>
    <mergeCell ref="E5:E6"/>
  </mergeCells>
  <phoneticPr fontId="5"/>
  <conditionalFormatting sqref="E7:E36">
    <cfRule type="expression" dxfId="13" priority="6">
      <formula>$D7=""</formula>
    </cfRule>
    <cfRule type="expression" dxfId="12" priority="11">
      <formula>COUNTIF($D7,"Ⅰ*")&lt;&gt;1</formula>
    </cfRule>
  </conditionalFormatting>
  <conditionalFormatting sqref="F7:I36">
    <cfRule type="expression" dxfId="11" priority="8">
      <formula>$B7=""</formula>
    </cfRule>
    <cfRule type="expression" dxfId="10" priority="9">
      <formula>F7&lt;&gt;""</formula>
    </cfRule>
  </conditionalFormatting>
  <conditionalFormatting sqref="F37:I37">
    <cfRule type="expression" dxfId="9" priority="7">
      <formula>$L$37=FALSE</formula>
    </cfRule>
  </conditionalFormatting>
  <conditionalFormatting sqref="G7:G36">
    <cfRule type="expression" dxfId="8" priority="1">
      <formula>AND($D7&lt;&gt;"",$G7="")</formula>
    </cfRule>
  </conditionalFormatting>
  <conditionalFormatting sqref="H7:I36">
    <cfRule type="expression" dxfId="7" priority="2">
      <formula>$K7=FALSE</formula>
    </cfRule>
  </conditionalFormatting>
  <pageMargins left="0.7" right="0.7" top="0.75" bottom="0.75" header="0.3" footer="0.3"/>
  <pageSetup paperSize="9" scale="59" orientation="portrait" horizontalDpi="300" verticalDpi="300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5D790FA-671B-49B9-AD74-CAB7C092BDBF}">
          <x14:formula1>
            <xm:f>リスト!$B$2:$B$17</xm:f>
          </x14:formula1>
          <xm:sqref>D7:D36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81082-9BF0-4DEE-AAEE-0CD8C78364A4}">
  <sheetPr>
    <pageSetUpPr fitToPage="1"/>
  </sheetPr>
  <dimension ref="A1:L40"/>
  <sheetViews>
    <sheetView showGridLines="0" view="pageBreakPreview" zoomScaleNormal="100" zoomScaleSheetLayoutView="100" workbookViewId="0">
      <selection activeCell="I13" sqref="I13"/>
    </sheetView>
  </sheetViews>
  <sheetFormatPr defaultRowHeight="22.5" customHeight="1"/>
  <cols>
    <col min="1" max="1" width="5.875" style="6" customWidth="1"/>
    <col min="2" max="2" width="25" style="6" customWidth="1"/>
    <col min="3" max="3" width="17.5" style="6" customWidth="1"/>
    <col min="4" max="4" width="7.5" style="6" bestFit="1" customWidth="1"/>
    <col min="5" max="5" width="10.625" style="6" customWidth="1"/>
    <col min="6" max="6" width="27.125" style="6" customWidth="1"/>
    <col min="7" max="7" width="12.5" style="6" customWidth="1"/>
    <col min="8" max="9" width="12.5" style="8" customWidth="1"/>
    <col min="10" max="10" width="9" style="6"/>
    <col min="11" max="11" width="9" style="6" hidden="1" customWidth="1"/>
    <col min="12" max="12" width="0" style="6" hidden="1" customWidth="1"/>
    <col min="13" max="16384" width="9" style="6"/>
  </cols>
  <sheetData>
    <row r="1" spans="1:11" ht="15" customHeight="1"/>
    <row r="2" spans="1:11" ht="22.5" customHeight="1">
      <c r="A2" s="5" t="s">
        <v>6</v>
      </c>
      <c r="F2" s="14" t="s">
        <v>7</v>
      </c>
      <c r="G2" s="38" t="s">
        <v>77</v>
      </c>
      <c r="H2" s="38"/>
      <c r="I2" s="38"/>
      <c r="J2" s="14" t="s">
        <v>48</v>
      </c>
    </row>
    <row r="3" spans="1:11" ht="6.75" customHeight="1">
      <c r="A3" s="7"/>
    </row>
    <row r="4" spans="1:11" ht="22.5" customHeight="1">
      <c r="A4" s="34" t="s">
        <v>0</v>
      </c>
      <c r="B4" s="34" t="s">
        <v>1</v>
      </c>
      <c r="C4" s="34" t="s">
        <v>2</v>
      </c>
      <c r="D4" s="34" t="s">
        <v>3</v>
      </c>
      <c r="E4" s="34" t="s">
        <v>4</v>
      </c>
      <c r="F4" s="35"/>
      <c r="G4" s="28" t="s">
        <v>51</v>
      </c>
      <c r="H4" s="28" t="s">
        <v>52</v>
      </c>
      <c r="I4" s="28" t="s">
        <v>53</v>
      </c>
    </row>
    <row r="5" spans="1:11" ht="15" customHeight="1">
      <c r="A5" s="34"/>
      <c r="B5" s="34"/>
      <c r="C5" s="34"/>
      <c r="D5" s="34"/>
      <c r="E5" s="32" t="s">
        <v>8</v>
      </c>
      <c r="F5" s="36"/>
      <c r="G5" s="29"/>
      <c r="H5" s="29"/>
      <c r="I5" s="29"/>
    </row>
    <row r="6" spans="1:11" ht="15" customHeight="1">
      <c r="A6" s="34"/>
      <c r="B6" s="34"/>
      <c r="C6" s="34"/>
      <c r="D6" s="34"/>
      <c r="E6" s="32"/>
      <c r="F6" s="37"/>
      <c r="G6" s="29"/>
      <c r="H6" s="29"/>
      <c r="I6" s="29"/>
    </row>
    <row r="7" spans="1:11" ht="30" customHeight="1">
      <c r="A7" s="18">
        <f>ROW()-6</f>
        <v>1</v>
      </c>
      <c r="B7" s="19" t="s">
        <v>66</v>
      </c>
      <c r="C7" s="20" t="s">
        <v>57</v>
      </c>
      <c r="D7" s="20" t="s">
        <v>78</v>
      </c>
      <c r="E7" s="21"/>
      <c r="F7" s="22" t="str">
        <f>IFERROR(VLOOKUP($D7,リスト!$B:$F,4,FALSE),"")</f>
        <v>通所介護</v>
      </c>
      <c r="G7" s="23">
        <v>41365</v>
      </c>
      <c r="H7" s="24">
        <f>IF($D7="","",IF($K7=FALSE,"定員数を入力してください",IF(AND($D7&lt;&gt;"",$G7=""),"開設日又は再開日を入力してください",IFERROR(VLOOKUP($D7,リスト!$B:$K,VLOOKUP($G7,リスト!$O$1:$P$4,2,TRUE),FALSE)*IF(COUNTIF($D7,"Ⅰ*")=1,$E7,1),"交付対象となりません "))))</f>
        <v>12400</v>
      </c>
      <c r="I7" s="25">
        <f>IF(COUNTIF($D7,"Ⅰ*")=1,-1600,0)</f>
        <v>0</v>
      </c>
      <c r="K7" s="6" t="b">
        <f>NOT(AND(COUNTIF($D7,"Ⅰ*")=1,$E7=""))</f>
        <v>1</v>
      </c>
    </row>
    <row r="8" spans="1:11" ht="30" customHeight="1">
      <c r="A8" s="18">
        <f t="shared" ref="A8:A36" si="0">ROW()-6</f>
        <v>2</v>
      </c>
      <c r="B8" s="19" t="s">
        <v>67</v>
      </c>
      <c r="C8" s="20" t="s">
        <v>57</v>
      </c>
      <c r="D8" s="20" t="s">
        <v>62</v>
      </c>
      <c r="E8" s="21"/>
      <c r="F8" s="22" t="str">
        <f>IFERROR(VLOOKUP($D8,リスト!$B:$F,4,FALSE),"")</f>
        <v>通所リハビリテーション</v>
      </c>
      <c r="G8" s="23">
        <v>42186</v>
      </c>
      <c r="H8" s="24">
        <f>IF($D8="","",IF($K8=FALSE,"定員数を入力してください",IF(AND($D8&lt;&gt;"",$G8=""),"開設日又は再開日を入力してください",IFERROR(VLOOKUP($D8,リスト!$B:$K,VLOOKUP($G8,リスト!$O$1:$P$4,2,TRUE),FALSE)*IF(COUNTIF($D8,"Ⅰ*")=1,$E8,1),"交付対象となりません "))))</f>
        <v>12400</v>
      </c>
      <c r="I8" s="25">
        <f t="shared" ref="I8:I36" si="1">IF(COUNTIF($D8,"Ⅰ*")=1,-1600,0)</f>
        <v>0</v>
      </c>
      <c r="K8" s="6" t="b">
        <f t="shared" ref="K8:K36" si="2">NOT(AND(COUNTIF($D8,"Ⅰ*")=1,$E8=""))</f>
        <v>1</v>
      </c>
    </row>
    <row r="9" spans="1:11" ht="30" customHeight="1">
      <c r="A9" s="18">
        <f t="shared" si="0"/>
        <v>3</v>
      </c>
      <c r="B9" s="19" t="s">
        <v>68</v>
      </c>
      <c r="C9" s="20" t="s">
        <v>58</v>
      </c>
      <c r="D9" s="20" t="s">
        <v>78</v>
      </c>
      <c r="E9" s="21"/>
      <c r="F9" s="22" t="str">
        <f>IFERROR(VLOOKUP($D9,リスト!$B:$F,4,FALSE),"")</f>
        <v>通所介護</v>
      </c>
      <c r="G9" s="23">
        <v>45931</v>
      </c>
      <c r="H9" s="24">
        <f>IF($D9="","",IF($K9=FALSE,"定員数を入力してください",IF(AND($D9&lt;&gt;"",$G9=""),"開設日又は再開日を入力してください",IFERROR(VLOOKUP($D9,リスト!$B:$K,VLOOKUP($G9,リスト!$O$1:$P$4,2,TRUE),FALSE)*IF(COUNTIF($D9,"Ⅰ*")=1,$E9,1),"交付対象となりません "))))</f>
        <v>12400</v>
      </c>
      <c r="I9" s="25">
        <f t="shared" si="1"/>
        <v>0</v>
      </c>
      <c r="K9" s="6" t="b">
        <f t="shared" si="2"/>
        <v>1</v>
      </c>
    </row>
    <row r="10" spans="1:11" ht="30" customHeight="1">
      <c r="A10" s="18">
        <f t="shared" si="0"/>
        <v>4</v>
      </c>
      <c r="B10" s="19" t="s">
        <v>69</v>
      </c>
      <c r="C10" s="20" t="s">
        <v>58</v>
      </c>
      <c r="D10" s="20" t="s">
        <v>62</v>
      </c>
      <c r="E10" s="21"/>
      <c r="F10" s="22" t="str">
        <f>IFERROR(VLOOKUP($D10,リスト!$B:$F,4,FALSE),"")</f>
        <v>通所リハビリテーション</v>
      </c>
      <c r="G10" s="23">
        <v>46204</v>
      </c>
      <c r="H10" s="24">
        <f>IF($D10="","",IF($K10=FALSE,"定員数を入力してください",IF(AND($D10&lt;&gt;"",$G10=""),"開設日又は再開日を入力してください",IFERROR(VLOOKUP($D10,リスト!$B:$K,VLOOKUP($G10,リスト!$O$1:$P$4,2,TRUE),FALSE)*IF(COUNTIF($D10,"Ⅰ*")=1,$E10,1),"交付対象となりません "))))</f>
        <v>12400</v>
      </c>
      <c r="I10" s="25">
        <f t="shared" si="1"/>
        <v>0</v>
      </c>
      <c r="K10" s="6" t="b">
        <f t="shared" si="2"/>
        <v>1</v>
      </c>
    </row>
    <row r="11" spans="1:11" ht="30" customHeight="1">
      <c r="A11" s="18">
        <f t="shared" si="0"/>
        <v>5</v>
      </c>
      <c r="B11" s="19" t="s">
        <v>70</v>
      </c>
      <c r="C11" s="20" t="s">
        <v>59</v>
      </c>
      <c r="D11" s="20" t="s">
        <v>78</v>
      </c>
      <c r="E11" s="21"/>
      <c r="F11" s="22" t="str">
        <f>IFERROR(VLOOKUP($D11,リスト!$B:$F,4,FALSE),"")</f>
        <v>通所介護</v>
      </c>
      <c r="G11" s="23">
        <v>46235</v>
      </c>
      <c r="H11" s="24">
        <f>IF($D11="","",IF($K11=FALSE,"定員数を入力してください",IF(AND($D11&lt;&gt;"",$G11=""),"開設日又は再開日を入力してください",IFERROR(VLOOKUP($D11,リスト!$B:$K,VLOOKUP($G11,リスト!$O$1:$P$4,2,TRUE),FALSE)*IF(COUNTIF($D11,"Ⅰ*")=1,$E11,1),"交付対象となりません "))))</f>
        <v>7700</v>
      </c>
      <c r="I11" s="25">
        <f t="shared" si="1"/>
        <v>0</v>
      </c>
      <c r="K11" s="6" t="b">
        <f t="shared" si="2"/>
        <v>1</v>
      </c>
    </row>
    <row r="12" spans="1:11" ht="30" customHeight="1">
      <c r="A12" s="18">
        <f t="shared" si="0"/>
        <v>6</v>
      </c>
      <c r="B12" s="19" t="s">
        <v>71</v>
      </c>
      <c r="C12" s="20" t="s">
        <v>59</v>
      </c>
      <c r="D12" s="20" t="s">
        <v>62</v>
      </c>
      <c r="E12" s="21"/>
      <c r="F12" s="22" t="str">
        <f>IFERROR(VLOOKUP($D12,リスト!$B:$F,4,FALSE),"")</f>
        <v>通所リハビリテーション</v>
      </c>
      <c r="G12" s="23">
        <v>46266</v>
      </c>
      <c r="H12" s="24">
        <f>IF($D12="","",IF($K12=FALSE,"定員数を入力してください",IF(AND($D12&lt;&gt;"",$G12=""),"開設日又は再開日を入力してください",IFERROR(VLOOKUP($D12,リスト!$B:$K,VLOOKUP($G12,リスト!$O$1:$P$4,2,TRUE),FALSE)*IF(COUNTIF($D12,"Ⅰ*")=1,$E12,1),"交付対象となりません "))))</f>
        <v>3000</v>
      </c>
      <c r="I12" s="25">
        <f t="shared" si="1"/>
        <v>0</v>
      </c>
      <c r="K12" s="6" t="b">
        <f t="shared" si="2"/>
        <v>1</v>
      </c>
    </row>
    <row r="13" spans="1:11" ht="30" customHeight="1">
      <c r="A13" s="18">
        <f t="shared" si="0"/>
        <v>7</v>
      </c>
      <c r="B13" s="19" t="s">
        <v>72</v>
      </c>
      <c r="C13" s="20" t="s">
        <v>60</v>
      </c>
      <c r="D13" s="20" t="s">
        <v>64</v>
      </c>
      <c r="E13" s="21">
        <v>9</v>
      </c>
      <c r="F13" s="22" t="str">
        <f>IFERROR(VLOOKUP($D13,リスト!$B:$F,4,FALSE),"")</f>
        <v>小規模多機能型居宅介護</v>
      </c>
      <c r="G13" s="23">
        <v>46204</v>
      </c>
      <c r="H13" s="24">
        <f>IF($D13="","",IF($K13=FALSE,"定員数を入力してください",IF(AND($D13&lt;&gt;"",$G13=""),"開設日又は再開日を入力してください",IFERROR(VLOOKUP($D13,リスト!$B:$K,VLOOKUP($G13,リスト!$O$1:$P$4,2,TRUE),FALSE)*IF(COUNTIF($D13,"Ⅰ*")=1,$E13,1),"交付対象となりません "))))</f>
        <v>20700</v>
      </c>
      <c r="I13" s="25">
        <f t="shared" si="1"/>
        <v>-1600</v>
      </c>
      <c r="K13" s="6" t="b">
        <f t="shared" si="2"/>
        <v>1</v>
      </c>
    </row>
    <row r="14" spans="1:11" ht="30" customHeight="1">
      <c r="A14" s="18">
        <f t="shared" si="0"/>
        <v>8</v>
      </c>
      <c r="B14" s="19" t="s">
        <v>73</v>
      </c>
      <c r="C14" s="20" t="s">
        <v>61</v>
      </c>
      <c r="D14" s="20" t="s">
        <v>65</v>
      </c>
      <c r="E14" s="21">
        <v>100</v>
      </c>
      <c r="F14" s="22" t="str">
        <f>IFERROR(VLOOKUP($D14,リスト!$B:$F,4,FALSE),"")</f>
        <v>有料老人ホーム（特定施設入居者生活介護含む）</v>
      </c>
      <c r="G14" s="23">
        <v>45931</v>
      </c>
      <c r="H14" s="24">
        <f>IF($D14="","",IF($K14=FALSE,"定員数を入力してください",IF(AND($D14&lt;&gt;"",$G14=""),"開設日又は再開日を入力してください",IFERROR(VLOOKUP($D14,リスト!$B:$K,VLOOKUP($G14,リスト!$O$1:$P$4,2,TRUE),FALSE)*IF(COUNTIF($D14,"Ⅰ*")=1,$E14,1),"交付対象となりません "))))</f>
        <v>230000</v>
      </c>
      <c r="I14" s="25">
        <f t="shared" si="1"/>
        <v>-1600</v>
      </c>
      <c r="K14" s="6" t="b">
        <f t="shared" si="2"/>
        <v>1</v>
      </c>
    </row>
    <row r="15" spans="1:11" ht="30" customHeight="1">
      <c r="A15" s="18">
        <f t="shared" si="0"/>
        <v>9</v>
      </c>
      <c r="B15" s="19" t="s">
        <v>74</v>
      </c>
      <c r="C15" s="20"/>
      <c r="D15" s="20" t="s">
        <v>63</v>
      </c>
      <c r="E15" s="21">
        <v>100</v>
      </c>
      <c r="F15" s="22" t="str">
        <f>IFERROR(VLOOKUP($D15,リスト!$B:$F,4,FALSE),"")</f>
        <v>サービス付き高齢者向け住宅（特定施設入居者生活介護含む）</v>
      </c>
      <c r="G15" s="23">
        <v>46204</v>
      </c>
      <c r="H15" s="24">
        <f>IF($D15="","",IF($K15=FALSE,"定員数を入力してください",IF(AND($D15&lt;&gt;"",$G15=""),"開設日又は再開日を入力してください",IFERROR(VLOOKUP($D15,リスト!$B:$K,VLOOKUP($G15,リスト!$O$1:$P$4,2,TRUE),FALSE)*IF(COUNTIF($D15,"Ⅰ*")=1,$E15,1),"交付対象となりません "))))</f>
        <v>230000</v>
      </c>
      <c r="I15" s="25">
        <f t="shared" si="1"/>
        <v>-1600</v>
      </c>
      <c r="K15" s="6" t="b">
        <f t="shared" si="2"/>
        <v>1</v>
      </c>
    </row>
    <row r="16" spans="1:11" ht="30" customHeight="1">
      <c r="A16" s="18">
        <f t="shared" si="0"/>
        <v>10</v>
      </c>
      <c r="B16" s="19" t="s">
        <v>75</v>
      </c>
      <c r="C16" s="20"/>
      <c r="D16" s="20" t="s">
        <v>63</v>
      </c>
      <c r="E16" s="21">
        <v>100</v>
      </c>
      <c r="F16" s="22" t="str">
        <f>IFERROR(VLOOKUP($D16,リスト!$B:$F,4,FALSE),"")</f>
        <v>サービス付き高齢者向け住宅（特定施設入居者生活介護含む）</v>
      </c>
      <c r="G16" s="23">
        <v>46235</v>
      </c>
      <c r="H16" s="24">
        <f>IF($D16="","",IF($K16=FALSE,"定員数を入力してください",IF(AND($D16&lt;&gt;"",$G16=""),"開設日又は再開日を入力してください",IFERROR(VLOOKUP($D16,リスト!$B:$K,VLOOKUP($G16,リスト!$O$1:$P$4,2,TRUE),FALSE)*IF(COUNTIF($D16,"Ⅰ*")=1,$E16,1),"交付対象となりません "))))</f>
        <v>150000</v>
      </c>
      <c r="I16" s="25">
        <f t="shared" si="1"/>
        <v>-1600</v>
      </c>
      <c r="K16" s="6" t="b">
        <f t="shared" si="2"/>
        <v>1</v>
      </c>
    </row>
    <row r="17" spans="1:11" ht="30" customHeight="1">
      <c r="A17" s="18">
        <f t="shared" si="0"/>
        <v>11</v>
      </c>
      <c r="B17" s="19" t="s">
        <v>76</v>
      </c>
      <c r="C17" s="20"/>
      <c r="D17" s="20" t="s">
        <v>65</v>
      </c>
      <c r="E17" s="21">
        <v>100</v>
      </c>
      <c r="F17" s="22" t="str">
        <f>IFERROR(VLOOKUP($D17,リスト!$B:$F,4,FALSE),"")</f>
        <v>有料老人ホーム（特定施設入居者生活介護含む）</v>
      </c>
      <c r="G17" s="23">
        <v>46266</v>
      </c>
      <c r="H17" s="24">
        <f>IF($D17="","",IF($K17=FALSE,"定員数を入力してください",IF(AND($D17&lt;&gt;"",$G17=""),"開設日又は再開日を入力してください",IFERROR(VLOOKUP($D17,リスト!$B:$K,VLOOKUP($G17,リスト!$O$1:$P$4,2,TRUE),FALSE)*IF(COUNTIF($D17,"Ⅰ*")=1,$E17,1),"交付対象となりません "))))</f>
        <v>70000</v>
      </c>
      <c r="I17" s="25">
        <f t="shared" si="1"/>
        <v>-1600</v>
      </c>
      <c r="K17" s="6" t="b">
        <f t="shared" si="2"/>
        <v>1</v>
      </c>
    </row>
    <row r="18" spans="1:11" ht="30" customHeight="1">
      <c r="A18" s="18">
        <f t="shared" si="0"/>
        <v>12</v>
      </c>
      <c r="B18" s="19"/>
      <c r="C18" s="20"/>
      <c r="D18" s="20"/>
      <c r="E18" s="21"/>
      <c r="F18" s="22" t="str">
        <f>IFERROR(VLOOKUP($D18,リスト!$B:$F,4,FALSE),"")</f>
        <v/>
      </c>
      <c r="G18" s="23"/>
      <c r="H18" s="24" t="str">
        <f>IF($D18="","",IF($K18=FALSE,"定員数を入力してください",IF(AND($D18&lt;&gt;"",$G18=""),"開設日又は再開日を入力してください",IFERROR(VLOOKUP($D18,リスト!$B:$K,VLOOKUP($G18,リスト!$O$1:$P$4,2,TRUE),FALSE)*IF(COUNTIF($D18,"Ⅰ*")=1,$E18,1),"交付対象となりません "))))</f>
        <v/>
      </c>
      <c r="I18" s="25">
        <f t="shared" si="1"/>
        <v>0</v>
      </c>
      <c r="K18" s="6" t="b">
        <f t="shared" si="2"/>
        <v>1</v>
      </c>
    </row>
    <row r="19" spans="1:11" ht="30" customHeight="1">
      <c r="A19" s="18">
        <f t="shared" si="0"/>
        <v>13</v>
      </c>
      <c r="B19" s="19"/>
      <c r="C19" s="20"/>
      <c r="D19" s="20"/>
      <c r="E19" s="21"/>
      <c r="F19" s="22" t="str">
        <f>IFERROR(VLOOKUP($D19,リスト!$B:$F,4,FALSE),"")</f>
        <v/>
      </c>
      <c r="G19" s="23"/>
      <c r="H19" s="24" t="str">
        <f>IF($D19="","",IF($K19=FALSE,"定員数を入力してください",IF(AND($D19&lt;&gt;"",$G19=""),"開設日又は再開日を入力してください",IFERROR(VLOOKUP($D19,リスト!$B:$K,VLOOKUP($G19,リスト!$O$1:$P$4,2,TRUE),FALSE)*IF(COUNTIF($D19,"Ⅰ*")=1,$E19,1),"交付対象となりません "))))</f>
        <v/>
      </c>
      <c r="I19" s="25">
        <f t="shared" si="1"/>
        <v>0</v>
      </c>
      <c r="K19" s="6" t="b">
        <f t="shared" si="2"/>
        <v>1</v>
      </c>
    </row>
    <row r="20" spans="1:11" ht="30" customHeight="1">
      <c r="A20" s="18">
        <f t="shared" si="0"/>
        <v>14</v>
      </c>
      <c r="B20" s="19"/>
      <c r="C20" s="20"/>
      <c r="D20" s="20"/>
      <c r="E20" s="21"/>
      <c r="F20" s="22" t="str">
        <f>IFERROR(VLOOKUP($D20,リスト!$B:$F,4,FALSE),"")</f>
        <v/>
      </c>
      <c r="G20" s="23"/>
      <c r="H20" s="24" t="str">
        <f>IF($D20="","",IF($K20=FALSE,"定員数を入力してください",IF(AND($D20&lt;&gt;"",$G20=""),"開設日又は再開日を入力してください",IFERROR(VLOOKUP($D20,リスト!$B:$K,VLOOKUP($G20,リスト!$O$1:$P$4,2,TRUE),FALSE)*IF(COUNTIF($D20,"Ⅰ*")=1,$E20,1),"交付対象となりません "))))</f>
        <v/>
      </c>
      <c r="I20" s="25">
        <f t="shared" si="1"/>
        <v>0</v>
      </c>
      <c r="K20" s="6" t="b">
        <f t="shared" si="2"/>
        <v>1</v>
      </c>
    </row>
    <row r="21" spans="1:11" ht="30" customHeight="1">
      <c r="A21" s="18">
        <f t="shared" si="0"/>
        <v>15</v>
      </c>
      <c r="B21" s="19"/>
      <c r="C21" s="20"/>
      <c r="D21" s="20"/>
      <c r="E21" s="21"/>
      <c r="F21" s="22" t="str">
        <f>IFERROR(VLOOKUP($D21,リスト!$B:$F,4,FALSE),"")</f>
        <v/>
      </c>
      <c r="G21" s="23"/>
      <c r="H21" s="24" t="str">
        <f>IF($D21="","",IF($K21=FALSE,"定員数を入力してください",IF(AND($D21&lt;&gt;"",$G21=""),"開設日又は再開日を入力してください",IFERROR(VLOOKUP($D21,リスト!$B:$K,VLOOKUP($G21,リスト!$O$1:$P$4,2,TRUE),FALSE)*IF(COUNTIF($D21,"Ⅰ*")=1,$E21,1),"交付対象となりません "))))</f>
        <v/>
      </c>
      <c r="I21" s="25">
        <f t="shared" si="1"/>
        <v>0</v>
      </c>
      <c r="K21" s="6" t="b">
        <f t="shared" si="2"/>
        <v>1</v>
      </c>
    </row>
    <row r="22" spans="1:11" ht="30" customHeight="1">
      <c r="A22" s="18">
        <f t="shared" si="0"/>
        <v>16</v>
      </c>
      <c r="B22" s="19"/>
      <c r="C22" s="20"/>
      <c r="D22" s="20"/>
      <c r="E22" s="21"/>
      <c r="F22" s="22" t="str">
        <f>IFERROR(VLOOKUP($D22,リスト!$B:$F,4,FALSE),"")</f>
        <v/>
      </c>
      <c r="G22" s="23"/>
      <c r="H22" s="24" t="str">
        <f>IF($D22="","",IF($K22=FALSE,"定員数を入力してください",IF(AND($D22&lt;&gt;"",$G22=""),"開設日又は再開日を入力してください",IFERROR(VLOOKUP($D22,リスト!$B:$K,VLOOKUP($G22,リスト!$O$1:$P$4,2,TRUE),FALSE)*IF(COUNTIF($D22,"Ⅰ*")=1,$E22,1),"交付対象となりません "))))</f>
        <v/>
      </c>
      <c r="I22" s="25">
        <f t="shared" si="1"/>
        <v>0</v>
      </c>
      <c r="K22" s="6" t="b">
        <f t="shared" si="2"/>
        <v>1</v>
      </c>
    </row>
    <row r="23" spans="1:11" ht="30" customHeight="1">
      <c r="A23" s="18">
        <f t="shared" si="0"/>
        <v>17</v>
      </c>
      <c r="B23" s="19"/>
      <c r="C23" s="20"/>
      <c r="D23" s="20"/>
      <c r="E23" s="21"/>
      <c r="F23" s="22" t="str">
        <f>IFERROR(VLOOKUP($D23,リスト!$B:$F,4,FALSE),"")</f>
        <v/>
      </c>
      <c r="G23" s="23"/>
      <c r="H23" s="24" t="str">
        <f>IF($D23="","",IF($K23=FALSE,"定員数を入力してください",IF(AND($D23&lt;&gt;"",$G23=""),"開設日又は再開日を入力してください",IFERROR(VLOOKUP($D23,リスト!$B:$K,VLOOKUP($G23,リスト!$O$1:$P$4,2,TRUE),FALSE)*IF(COUNTIF($D23,"Ⅰ*")=1,$E23,1),"交付対象となりません "))))</f>
        <v/>
      </c>
      <c r="I23" s="25">
        <f t="shared" si="1"/>
        <v>0</v>
      </c>
      <c r="K23" s="6" t="b">
        <f t="shared" si="2"/>
        <v>1</v>
      </c>
    </row>
    <row r="24" spans="1:11" ht="30" customHeight="1">
      <c r="A24" s="18">
        <f t="shared" si="0"/>
        <v>18</v>
      </c>
      <c r="B24" s="19"/>
      <c r="C24" s="20"/>
      <c r="D24" s="20"/>
      <c r="E24" s="21"/>
      <c r="F24" s="22" t="str">
        <f>IFERROR(VLOOKUP($D24,リスト!$B:$F,4,FALSE),"")</f>
        <v/>
      </c>
      <c r="G24" s="23"/>
      <c r="H24" s="24" t="str">
        <f>IF($D24="","",IF($K24=FALSE,"定員数を入力してください",IF(AND($D24&lt;&gt;"",$G24=""),"開設日又は再開日を入力してください",IFERROR(VLOOKUP($D24,リスト!$B:$K,VLOOKUP($G24,リスト!$O$1:$P$4,2,TRUE),FALSE)*IF(COUNTIF($D24,"Ⅰ*")=1,$E24,1),"交付対象となりません "))))</f>
        <v/>
      </c>
      <c r="I24" s="25">
        <f t="shared" si="1"/>
        <v>0</v>
      </c>
      <c r="K24" s="6" t="b">
        <f t="shared" si="2"/>
        <v>1</v>
      </c>
    </row>
    <row r="25" spans="1:11" ht="30" customHeight="1">
      <c r="A25" s="18">
        <f t="shared" si="0"/>
        <v>19</v>
      </c>
      <c r="B25" s="19"/>
      <c r="C25" s="20"/>
      <c r="D25" s="20"/>
      <c r="E25" s="21"/>
      <c r="F25" s="22" t="str">
        <f>IFERROR(VLOOKUP($D25,リスト!$B:$F,4,FALSE),"")</f>
        <v/>
      </c>
      <c r="G25" s="23"/>
      <c r="H25" s="24" t="str">
        <f>IF($D25="","",IF($K25=FALSE,"定員数を入力してください",IF(AND($D25&lt;&gt;"",$G25=""),"開設日又は再開日を入力してください",IFERROR(VLOOKUP($D25,リスト!$B:$K,VLOOKUP($G25,リスト!$O$1:$P$4,2,TRUE),FALSE)*IF(COUNTIF($D25,"Ⅰ*")=1,$E25,1),"交付対象となりません "))))</f>
        <v/>
      </c>
      <c r="I25" s="25">
        <f t="shared" si="1"/>
        <v>0</v>
      </c>
      <c r="K25" s="6" t="b">
        <f t="shared" si="2"/>
        <v>1</v>
      </c>
    </row>
    <row r="26" spans="1:11" ht="30" customHeight="1">
      <c r="A26" s="18">
        <f t="shared" si="0"/>
        <v>20</v>
      </c>
      <c r="B26" s="19"/>
      <c r="C26" s="20"/>
      <c r="D26" s="20"/>
      <c r="E26" s="21"/>
      <c r="F26" s="22" t="str">
        <f>IFERROR(VLOOKUP($D26,リスト!$B:$F,4,FALSE),"")</f>
        <v/>
      </c>
      <c r="G26" s="23"/>
      <c r="H26" s="24" t="str">
        <f>IF($D26="","",IF($K26=FALSE,"定員数を入力してください",IF(AND($D26&lt;&gt;"",$G26=""),"開設日又は再開日を入力してください",IFERROR(VLOOKUP($D26,リスト!$B:$K,VLOOKUP($G26,リスト!$O$1:$P$4,2,TRUE),FALSE)*IF(COUNTIF($D26,"Ⅰ*")=1,$E26,1),"交付対象となりません "))))</f>
        <v/>
      </c>
      <c r="I26" s="25">
        <f t="shared" si="1"/>
        <v>0</v>
      </c>
      <c r="K26" s="6" t="b">
        <f t="shared" si="2"/>
        <v>1</v>
      </c>
    </row>
    <row r="27" spans="1:11" ht="30" customHeight="1">
      <c r="A27" s="18">
        <f t="shared" si="0"/>
        <v>21</v>
      </c>
      <c r="B27" s="19"/>
      <c r="C27" s="20"/>
      <c r="D27" s="20"/>
      <c r="E27" s="21"/>
      <c r="F27" s="22" t="str">
        <f>IFERROR(VLOOKUP($D27,リスト!$B:$F,4,FALSE),"")</f>
        <v/>
      </c>
      <c r="G27" s="23"/>
      <c r="H27" s="24" t="str">
        <f>IF($D27="","",IF($K27=FALSE,"定員数を入力してください",IF(AND($D27&lt;&gt;"",$G27=""),"開設日又は再開日を入力してください",IFERROR(VLOOKUP($D27,リスト!$B:$K,VLOOKUP($G27,リスト!$O$1:$P$4,2,TRUE),FALSE)*IF(COUNTIF($D27,"Ⅰ*")=1,$E27,1),"交付対象となりません "))))</f>
        <v/>
      </c>
      <c r="I27" s="25">
        <f t="shared" si="1"/>
        <v>0</v>
      </c>
      <c r="K27" s="6" t="b">
        <f t="shared" si="2"/>
        <v>1</v>
      </c>
    </row>
    <row r="28" spans="1:11" ht="30" customHeight="1">
      <c r="A28" s="18">
        <f t="shared" si="0"/>
        <v>22</v>
      </c>
      <c r="B28" s="19"/>
      <c r="C28" s="20"/>
      <c r="D28" s="20"/>
      <c r="E28" s="21"/>
      <c r="F28" s="22" t="str">
        <f>IFERROR(VLOOKUP($D28,リスト!$B:$F,4,FALSE),"")</f>
        <v/>
      </c>
      <c r="G28" s="23"/>
      <c r="H28" s="24" t="str">
        <f>IF($D28="","",IF($K28=FALSE,"定員数を入力してください",IF(AND($D28&lt;&gt;"",$G28=""),"開設日又は再開日を入力してください",IFERROR(VLOOKUP($D28,リスト!$B:$K,VLOOKUP($G28,リスト!$O$1:$P$4,2,TRUE),FALSE)*IF(COUNTIF($D28,"Ⅰ*")=1,$E28,1),"交付対象となりません "))))</f>
        <v/>
      </c>
      <c r="I28" s="25">
        <f t="shared" si="1"/>
        <v>0</v>
      </c>
      <c r="K28" s="6" t="b">
        <f t="shared" si="2"/>
        <v>1</v>
      </c>
    </row>
    <row r="29" spans="1:11" ht="30" customHeight="1">
      <c r="A29" s="18">
        <f t="shared" si="0"/>
        <v>23</v>
      </c>
      <c r="B29" s="19"/>
      <c r="C29" s="20"/>
      <c r="D29" s="20"/>
      <c r="E29" s="21"/>
      <c r="F29" s="22" t="str">
        <f>IFERROR(VLOOKUP($D29,リスト!$B:$F,4,FALSE),"")</f>
        <v/>
      </c>
      <c r="G29" s="23"/>
      <c r="H29" s="24" t="str">
        <f>IF($D29="","",IF($K29=FALSE,"定員数を入力してください",IF(AND($D29&lt;&gt;"",$G29=""),"開設日又は再開日を入力してください",IFERROR(VLOOKUP($D29,リスト!$B:$K,VLOOKUP($G29,リスト!$O$1:$P$4,2,TRUE),FALSE)*IF(COUNTIF($D29,"Ⅰ*")=1,$E29,1),"交付対象となりません "))))</f>
        <v/>
      </c>
      <c r="I29" s="25">
        <f t="shared" si="1"/>
        <v>0</v>
      </c>
      <c r="K29" s="6" t="b">
        <f t="shared" si="2"/>
        <v>1</v>
      </c>
    </row>
    <row r="30" spans="1:11" ht="30" customHeight="1">
      <c r="A30" s="18">
        <f t="shared" si="0"/>
        <v>24</v>
      </c>
      <c r="B30" s="19"/>
      <c r="C30" s="20"/>
      <c r="D30" s="20"/>
      <c r="E30" s="21"/>
      <c r="F30" s="22" t="str">
        <f>IFERROR(VLOOKUP($D30,リスト!$B:$F,4,FALSE),"")</f>
        <v/>
      </c>
      <c r="G30" s="23"/>
      <c r="H30" s="24" t="str">
        <f>IF($D30="","",IF($K30=FALSE,"定員数を入力してください",IF(AND($D30&lt;&gt;"",$G30=""),"開設日又は再開日を入力してください",IFERROR(VLOOKUP($D30,リスト!$B:$K,VLOOKUP($G30,リスト!$O$1:$P$4,2,TRUE),FALSE)*IF(COUNTIF($D30,"Ⅰ*")=1,$E30,1),"交付対象となりません "))))</f>
        <v/>
      </c>
      <c r="I30" s="25">
        <f t="shared" si="1"/>
        <v>0</v>
      </c>
      <c r="K30" s="6" t="b">
        <f t="shared" si="2"/>
        <v>1</v>
      </c>
    </row>
    <row r="31" spans="1:11" ht="30" customHeight="1">
      <c r="A31" s="18">
        <f t="shared" si="0"/>
        <v>25</v>
      </c>
      <c r="B31" s="19"/>
      <c r="C31" s="20"/>
      <c r="D31" s="20"/>
      <c r="E31" s="21"/>
      <c r="F31" s="22" t="str">
        <f>IFERROR(VLOOKUP($D31,リスト!$B:$F,4,FALSE),"")</f>
        <v/>
      </c>
      <c r="G31" s="23"/>
      <c r="H31" s="24" t="str">
        <f>IF($D31="","",IF($K31=FALSE,"定員数を入力してください",IF(AND($D31&lt;&gt;"",$G31=""),"開設日又は再開日を入力してください",IFERROR(VLOOKUP($D31,リスト!$B:$K,VLOOKUP($G31,リスト!$O$1:$P$4,2,TRUE),FALSE)*IF(COUNTIF($D31,"Ⅰ*")=1,$E31,1),"交付対象となりません "))))</f>
        <v/>
      </c>
      <c r="I31" s="25">
        <f t="shared" si="1"/>
        <v>0</v>
      </c>
      <c r="K31" s="6" t="b">
        <f t="shared" si="2"/>
        <v>1</v>
      </c>
    </row>
    <row r="32" spans="1:11" ht="30" customHeight="1">
      <c r="A32" s="18">
        <f t="shared" si="0"/>
        <v>26</v>
      </c>
      <c r="B32" s="19"/>
      <c r="C32" s="20"/>
      <c r="D32" s="20"/>
      <c r="E32" s="21"/>
      <c r="F32" s="22" t="str">
        <f>IFERROR(VLOOKUP($D32,リスト!$B:$F,4,FALSE),"")</f>
        <v/>
      </c>
      <c r="G32" s="23"/>
      <c r="H32" s="24" t="str">
        <f>IF($D32="","",IF($K32=FALSE,"定員数を入力してください",IF(AND($D32&lt;&gt;"",$G32=""),"開設日又は再開日を入力してください",IFERROR(VLOOKUP($D32,リスト!$B:$K,VLOOKUP($G32,リスト!$O$1:$P$4,2,TRUE),FALSE)*IF(COUNTIF($D32,"Ⅰ*")=1,$E32,1),"交付対象となりません "))))</f>
        <v/>
      </c>
      <c r="I32" s="25">
        <f t="shared" si="1"/>
        <v>0</v>
      </c>
      <c r="K32" s="6" t="b">
        <f t="shared" si="2"/>
        <v>1</v>
      </c>
    </row>
    <row r="33" spans="1:12" ht="30" customHeight="1">
      <c r="A33" s="18">
        <f t="shared" si="0"/>
        <v>27</v>
      </c>
      <c r="B33" s="19"/>
      <c r="C33" s="20"/>
      <c r="D33" s="20"/>
      <c r="E33" s="21"/>
      <c r="F33" s="22" t="str">
        <f>IFERROR(VLOOKUP($D33,リスト!$B:$F,4,FALSE),"")</f>
        <v/>
      </c>
      <c r="G33" s="23"/>
      <c r="H33" s="24" t="str">
        <f>IF($D33="","",IF($K33=FALSE,"定員数を入力してください",IF(AND($D33&lt;&gt;"",$G33=""),"開設日又は再開日を入力してください",IFERROR(VLOOKUP($D33,リスト!$B:$K,VLOOKUP($G33,リスト!$O$1:$P$4,2,TRUE),FALSE)*IF(COUNTIF($D33,"Ⅰ*")=1,$E33,1),"交付対象となりません "))))</f>
        <v/>
      </c>
      <c r="I33" s="25">
        <f t="shared" si="1"/>
        <v>0</v>
      </c>
      <c r="K33" s="6" t="b">
        <f t="shared" si="2"/>
        <v>1</v>
      </c>
    </row>
    <row r="34" spans="1:12" ht="30" customHeight="1">
      <c r="A34" s="18">
        <f t="shared" si="0"/>
        <v>28</v>
      </c>
      <c r="B34" s="19"/>
      <c r="C34" s="20"/>
      <c r="D34" s="20"/>
      <c r="E34" s="21"/>
      <c r="F34" s="22" t="str">
        <f>IFERROR(VLOOKUP($D34,リスト!$B:$F,4,FALSE),"")</f>
        <v/>
      </c>
      <c r="G34" s="23"/>
      <c r="H34" s="24" t="str">
        <f>IF($D34="","",IF($K34=FALSE,"定員数を入力してください",IF(AND($D34&lt;&gt;"",$G34=""),"開設日又は再開日を入力してください",IFERROR(VLOOKUP($D34,リスト!$B:$K,VLOOKUP($G34,リスト!$O$1:$P$4,2,TRUE),FALSE)*IF(COUNTIF($D34,"Ⅰ*")=1,$E34,1),"交付対象となりません "))))</f>
        <v/>
      </c>
      <c r="I34" s="25">
        <f t="shared" si="1"/>
        <v>0</v>
      </c>
      <c r="K34" s="6" t="b">
        <f t="shared" si="2"/>
        <v>1</v>
      </c>
    </row>
    <row r="35" spans="1:12" ht="30" customHeight="1">
      <c r="A35" s="18">
        <f t="shared" si="0"/>
        <v>29</v>
      </c>
      <c r="B35" s="19"/>
      <c r="C35" s="20"/>
      <c r="D35" s="20"/>
      <c r="E35" s="21"/>
      <c r="F35" s="22" t="str">
        <f>IFERROR(VLOOKUP($D35,リスト!$B:$F,4,FALSE),"")</f>
        <v/>
      </c>
      <c r="G35" s="23"/>
      <c r="H35" s="24" t="str">
        <f>IF($D35="","",IF($K35=FALSE,"定員数を入力してください",IF(AND($D35&lt;&gt;"",$G35=""),"開設日又は再開日を入力してください",IFERROR(VLOOKUP($D35,リスト!$B:$K,VLOOKUP($G35,リスト!$O$1:$P$4,2,TRUE),FALSE)*IF(COUNTIF($D35,"Ⅰ*")=1,$E35,1),"交付対象となりません "))))</f>
        <v/>
      </c>
      <c r="I35" s="25">
        <f t="shared" si="1"/>
        <v>0</v>
      </c>
      <c r="K35" s="6" t="b">
        <f t="shared" si="2"/>
        <v>1</v>
      </c>
    </row>
    <row r="36" spans="1:12" ht="30" customHeight="1">
      <c r="A36" s="18">
        <f t="shared" si="0"/>
        <v>30</v>
      </c>
      <c r="B36" s="19"/>
      <c r="C36" s="20"/>
      <c r="D36" s="20"/>
      <c r="E36" s="21"/>
      <c r="F36" s="22" t="str">
        <f>IFERROR(VLOOKUP($D36,リスト!$B:$F,4,FALSE),"")</f>
        <v/>
      </c>
      <c r="G36" s="23"/>
      <c r="H36" s="24" t="str">
        <f>IF($D36="","",IF($K36=FALSE,"定員数を入力してください",IF(AND($D36&lt;&gt;"",$G36=""),"開設日又は再開日を入力してください",IFERROR(VLOOKUP($D36,リスト!$B:$K,VLOOKUP($G36,リスト!$O$1:$P$4,2,TRUE),FALSE)*IF(COUNTIF($D36,"Ⅰ*")=1,$E36,1),"交付対象となりません "))))</f>
        <v/>
      </c>
      <c r="I36" s="25">
        <f t="shared" si="1"/>
        <v>0</v>
      </c>
      <c r="K36" s="6" t="b">
        <f t="shared" si="2"/>
        <v>1</v>
      </c>
    </row>
    <row r="37" spans="1:12" ht="45" customHeight="1">
      <c r="A37" s="30" t="s">
        <v>5</v>
      </c>
      <c r="B37" s="30"/>
      <c r="C37" s="30"/>
      <c r="D37" s="30"/>
      <c r="E37" s="30"/>
      <c r="F37" s="31">
        <f>IF($L$37=FALSE,"定員入力漏れがあります",SUM($H$7:$I$36))</f>
        <v>753000</v>
      </c>
      <c r="G37" s="31"/>
      <c r="H37" s="31"/>
      <c r="I37" s="31"/>
      <c r="L37" s="6" t="b">
        <f>COUNTIF($I$7:$I$36,"定員*")=0</f>
        <v>1</v>
      </c>
    </row>
    <row r="38" spans="1:12" ht="22.5" customHeight="1">
      <c r="A38" s="9" t="s">
        <v>55</v>
      </c>
      <c r="B38" s="33" t="s">
        <v>54</v>
      </c>
      <c r="C38" s="33"/>
      <c r="D38" s="33"/>
      <c r="E38" s="33"/>
      <c r="F38" s="33"/>
      <c r="G38" s="33"/>
      <c r="H38" s="33"/>
      <c r="I38" s="33"/>
    </row>
    <row r="39" spans="1:12" ht="43.5" customHeight="1">
      <c r="A39" s="26"/>
      <c r="B39" s="33"/>
      <c r="C39" s="33"/>
      <c r="D39" s="33"/>
      <c r="E39" s="33"/>
      <c r="F39" s="33"/>
      <c r="G39" s="33"/>
      <c r="H39" s="33"/>
      <c r="I39" s="33"/>
    </row>
    <row r="40" spans="1:12" ht="22.5" customHeight="1">
      <c r="A40" s="10" t="s">
        <v>56</v>
      </c>
      <c r="B40" s="11" t="s">
        <v>43</v>
      </c>
      <c r="C40" s="12"/>
      <c r="D40" s="12"/>
      <c r="E40" s="12"/>
    </row>
  </sheetData>
  <sheetProtection sheet="1" objects="1" scenarios="1" formatCells="0" selectLockedCells="1" selectUnlockedCells="1"/>
  <mergeCells count="14">
    <mergeCell ref="F5:F6"/>
    <mergeCell ref="A37:E37"/>
    <mergeCell ref="F37:I37"/>
    <mergeCell ref="B38:I39"/>
    <mergeCell ref="G2:I2"/>
    <mergeCell ref="A4:A6"/>
    <mergeCell ref="B4:B6"/>
    <mergeCell ref="C4:C6"/>
    <mergeCell ref="D4:D6"/>
    <mergeCell ref="E4:F4"/>
    <mergeCell ref="G4:G6"/>
    <mergeCell ref="H4:H6"/>
    <mergeCell ref="I4:I6"/>
    <mergeCell ref="E5:E6"/>
  </mergeCells>
  <phoneticPr fontId="5"/>
  <conditionalFormatting sqref="E7:E36">
    <cfRule type="expression" dxfId="6" priority="3">
      <formula>$D7=""</formula>
    </cfRule>
    <cfRule type="expression" dxfId="5" priority="7">
      <formula>COUNTIF($D7,"Ⅰ*")&lt;&gt;1</formula>
    </cfRule>
  </conditionalFormatting>
  <conditionalFormatting sqref="F7:I36">
    <cfRule type="expression" dxfId="4" priority="5">
      <formula>$B7=""</formula>
    </cfRule>
    <cfRule type="expression" dxfId="3" priority="6">
      <formula>F7&lt;&gt;""</formula>
    </cfRule>
  </conditionalFormatting>
  <conditionalFormatting sqref="F37:I37">
    <cfRule type="expression" dxfId="2" priority="4">
      <formula>$L$37=FALSE</formula>
    </cfRule>
  </conditionalFormatting>
  <conditionalFormatting sqref="G7:G36">
    <cfRule type="expression" dxfId="1" priority="1">
      <formula>AND($D7&lt;&gt;"",$G7="")</formula>
    </cfRule>
  </conditionalFormatting>
  <conditionalFormatting sqref="H7:I36">
    <cfRule type="expression" dxfId="0" priority="2">
      <formula>$K7=FALSE</formula>
    </cfRule>
  </conditionalFormatting>
  <pageMargins left="0.7" right="0.7" top="0.75" bottom="0.75" header="0.3" footer="0.3"/>
  <pageSetup paperSize="9" scale="59" orientation="portrait" horizontalDpi="300" verticalDpi="300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EB3F5D6-F31D-4B3D-A04C-83A9187E028F}">
          <x14:formula1>
            <xm:f>リスト!$B$2:$B$17</xm:f>
          </x14:formula1>
          <xm:sqref>D7:D36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F0A26-D21F-459C-AB38-B9CA6AFC3015}">
  <dimension ref="A1:P17"/>
  <sheetViews>
    <sheetView showGridLines="0" zoomScale="130" zoomScaleNormal="130" workbookViewId="0">
      <selection activeCell="I14" sqref="I14"/>
    </sheetView>
  </sheetViews>
  <sheetFormatPr defaultRowHeight="18.75"/>
  <cols>
    <col min="1" max="2" width="5" customWidth="1"/>
    <col min="3" max="4" width="3.375" hidden="1" customWidth="1"/>
    <col min="5" max="5" width="37.375" customWidth="1"/>
    <col min="6" max="7" width="8" bestFit="1" customWidth="1"/>
    <col min="15" max="15" width="10.5" hidden="1" customWidth="1"/>
    <col min="16" max="16" width="0" hidden="1" customWidth="1"/>
  </cols>
  <sheetData>
    <row r="1" spans="1:16">
      <c r="A1" s="39" t="s">
        <v>32</v>
      </c>
      <c r="B1" s="39"/>
      <c r="C1" s="1"/>
      <c r="D1" s="1"/>
      <c r="E1" s="1" t="s">
        <v>33</v>
      </c>
      <c r="F1" s="39" t="s">
        <v>39</v>
      </c>
      <c r="G1" s="39"/>
      <c r="H1" s="15" t="s">
        <v>49</v>
      </c>
      <c r="I1" s="15" t="s">
        <v>50</v>
      </c>
      <c r="O1" s="17">
        <v>0</v>
      </c>
      <c r="P1">
        <v>5</v>
      </c>
    </row>
    <row r="2" spans="1:16">
      <c r="A2" s="40" t="s">
        <v>44</v>
      </c>
      <c r="B2" s="1" t="str">
        <f>_xlfn.CONCAT(C2:D2)</f>
        <v>Ⅰア</v>
      </c>
      <c r="C2" s="1" t="s">
        <v>31</v>
      </c>
      <c r="D2" s="1" t="s">
        <v>9</v>
      </c>
      <c r="E2" s="1" t="s">
        <v>10</v>
      </c>
      <c r="F2" s="2">
        <v>2300</v>
      </c>
      <c r="G2" s="4" t="s">
        <v>40</v>
      </c>
      <c r="H2" s="16">
        <v>1500</v>
      </c>
      <c r="I2" s="16">
        <v>700</v>
      </c>
      <c r="O2" s="17">
        <v>46205</v>
      </c>
      <c r="P2">
        <v>7</v>
      </c>
    </row>
    <row r="3" spans="1:16">
      <c r="A3" s="40"/>
      <c r="B3" s="1" t="str">
        <f t="shared" ref="B3:B17" si="0">_xlfn.CONCAT(C3:D3)</f>
        <v>Ⅰイ</v>
      </c>
      <c r="C3" s="1" t="s">
        <v>31</v>
      </c>
      <c r="D3" s="1" t="s">
        <v>11</v>
      </c>
      <c r="E3" s="1" t="s">
        <v>22</v>
      </c>
      <c r="F3" s="3">
        <v>2300</v>
      </c>
      <c r="G3" s="4" t="s">
        <v>40</v>
      </c>
      <c r="H3" s="16">
        <v>1500</v>
      </c>
      <c r="I3" s="16">
        <v>700</v>
      </c>
      <c r="O3" s="17">
        <v>46236</v>
      </c>
      <c r="P3">
        <v>8</v>
      </c>
    </row>
    <row r="4" spans="1:16">
      <c r="A4" s="40"/>
      <c r="B4" s="1" t="str">
        <f t="shared" si="0"/>
        <v>Ⅰウ</v>
      </c>
      <c r="C4" s="1" t="s">
        <v>31</v>
      </c>
      <c r="D4" s="1" t="s">
        <v>12</v>
      </c>
      <c r="E4" s="1" t="s">
        <v>23</v>
      </c>
      <c r="F4" s="2">
        <v>2300</v>
      </c>
      <c r="G4" s="4" t="s">
        <v>40</v>
      </c>
      <c r="H4" s="16">
        <v>1500</v>
      </c>
      <c r="I4" s="16">
        <v>700</v>
      </c>
      <c r="O4" s="17">
        <v>46267</v>
      </c>
      <c r="P4">
        <v>0</v>
      </c>
    </row>
    <row r="5" spans="1:16">
      <c r="A5" s="40"/>
      <c r="B5" s="1" t="str">
        <f t="shared" si="0"/>
        <v>Ⅰエ</v>
      </c>
      <c r="C5" s="1" t="s">
        <v>31</v>
      </c>
      <c r="D5" s="1" t="s">
        <v>13</v>
      </c>
      <c r="E5" s="1" t="s">
        <v>24</v>
      </c>
      <c r="F5" s="2">
        <v>2300</v>
      </c>
      <c r="G5" s="4" t="s">
        <v>40</v>
      </c>
      <c r="H5" s="16">
        <v>1500</v>
      </c>
      <c r="I5" s="16">
        <v>700</v>
      </c>
      <c r="O5" s="17"/>
    </row>
    <row r="6" spans="1:16">
      <c r="A6" s="40"/>
      <c r="B6" s="1" t="str">
        <f t="shared" si="0"/>
        <v>Ⅰオ</v>
      </c>
      <c r="C6" s="1" t="s">
        <v>31</v>
      </c>
      <c r="D6" s="1" t="s">
        <v>14</v>
      </c>
      <c r="E6" s="1" t="s">
        <v>25</v>
      </c>
      <c r="F6" s="2">
        <v>2300</v>
      </c>
      <c r="G6" s="4" t="s">
        <v>40</v>
      </c>
      <c r="H6" s="16">
        <v>1500</v>
      </c>
      <c r="I6" s="16">
        <v>700</v>
      </c>
    </row>
    <row r="7" spans="1:16">
      <c r="A7" s="40"/>
      <c r="B7" s="1" t="str">
        <f t="shared" si="0"/>
        <v>Ⅰカ</v>
      </c>
      <c r="C7" s="1" t="s">
        <v>31</v>
      </c>
      <c r="D7" s="1" t="s">
        <v>15</v>
      </c>
      <c r="E7" s="1" t="s">
        <v>26</v>
      </c>
      <c r="F7" s="2">
        <v>2300</v>
      </c>
      <c r="G7" s="4" t="s">
        <v>40</v>
      </c>
      <c r="H7" s="16">
        <v>1500</v>
      </c>
      <c r="I7" s="16">
        <v>700</v>
      </c>
    </row>
    <row r="8" spans="1:16">
      <c r="A8" s="40"/>
      <c r="B8" s="1" t="str">
        <f t="shared" si="0"/>
        <v>Ⅰキ</v>
      </c>
      <c r="C8" s="1" t="s">
        <v>31</v>
      </c>
      <c r="D8" s="1" t="s">
        <v>16</v>
      </c>
      <c r="E8" s="13" t="s">
        <v>46</v>
      </c>
      <c r="F8" s="2">
        <v>2300</v>
      </c>
      <c r="G8" s="4" t="s">
        <v>40</v>
      </c>
      <c r="H8" s="16">
        <v>1500</v>
      </c>
      <c r="I8" s="16">
        <v>700</v>
      </c>
    </row>
    <row r="9" spans="1:16">
      <c r="A9" s="40"/>
      <c r="B9" s="1" t="str">
        <f t="shared" si="0"/>
        <v>Ⅰク</v>
      </c>
      <c r="C9" s="1" t="s">
        <v>31</v>
      </c>
      <c r="D9" s="1" t="s">
        <v>17</v>
      </c>
      <c r="E9" s="13" t="s">
        <v>47</v>
      </c>
      <c r="F9" s="2">
        <v>2300</v>
      </c>
      <c r="G9" s="4" t="s">
        <v>40</v>
      </c>
      <c r="H9" s="16">
        <v>1500</v>
      </c>
      <c r="I9" s="16">
        <v>700</v>
      </c>
    </row>
    <row r="10" spans="1:16">
      <c r="A10" s="40"/>
      <c r="B10" s="1" t="str">
        <f t="shared" si="0"/>
        <v>Ⅰケ</v>
      </c>
      <c r="C10" s="1" t="s">
        <v>31</v>
      </c>
      <c r="D10" s="1" t="s">
        <v>18</v>
      </c>
      <c r="E10" s="1" t="s">
        <v>27</v>
      </c>
      <c r="F10" s="2">
        <v>2300</v>
      </c>
      <c r="G10" s="4" t="s">
        <v>40</v>
      </c>
      <c r="H10" s="16">
        <v>1500</v>
      </c>
      <c r="I10" s="16">
        <v>700</v>
      </c>
    </row>
    <row r="11" spans="1:16">
      <c r="A11" s="40"/>
      <c r="B11" s="1" t="str">
        <f t="shared" si="0"/>
        <v>Ⅰコ</v>
      </c>
      <c r="C11" s="1" t="s">
        <v>31</v>
      </c>
      <c r="D11" s="1" t="s">
        <v>19</v>
      </c>
      <c r="E11" s="1" t="s">
        <v>28</v>
      </c>
      <c r="F11" s="2">
        <v>2300</v>
      </c>
      <c r="G11" s="4" t="s">
        <v>40</v>
      </c>
      <c r="H11" s="16">
        <v>1500</v>
      </c>
      <c r="I11" s="16">
        <v>700</v>
      </c>
    </row>
    <row r="12" spans="1:16">
      <c r="A12" s="40"/>
      <c r="B12" s="1" t="str">
        <f t="shared" si="0"/>
        <v>Ⅰサ</v>
      </c>
      <c r="C12" s="1" t="s">
        <v>31</v>
      </c>
      <c r="D12" s="1" t="s">
        <v>20</v>
      </c>
      <c r="E12" s="1" t="s">
        <v>29</v>
      </c>
      <c r="F12" s="2">
        <v>2300</v>
      </c>
      <c r="G12" s="4" t="s">
        <v>40</v>
      </c>
      <c r="H12" s="16">
        <v>1500</v>
      </c>
      <c r="I12" s="16">
        <v>700</v>
      </c>
    </row>
    <row r="13" spans="1:16">
      <c r="A13" s="40"/>
      <c r="B13" s="1" t="str">
        <f t="shared" si="0"/>
        <v>Ⅰシ</v>
      </c>
      <c r="C13" s="1" t="s">
        <v>31</v>
      </c>
      <c r="D13" s="1" t="s">
        <v>21</v>
      </c>
      <c r="E13" s="1" t="s">
        <v>30</v>
      </c>
      <c r="F13" s="2">
        <v>2300</v>
      </c>
      <c r="G13" s="4" t="s">
        <v>40</v>
      </c>
      <c r="H13" s="16">
        <v>1500</v>
      </c>
      <c r="I13" s="16">
        <v>700</v>
      </c>
    </row>
    <row r="14" spans="1:16">
      <c r="A14" s="40" t="s">
        <v>45</v>
      </c>
      <c r="B14" s="1" t="str">
        <f t="shared" si="0"/>
        <v>Ⅱア</v>
      </c>
      <c r="C14" s="1" t="s">
        <v>34</v>
      </c>
      <c r="D14" s="1" t="s">
        <v>9</v>
      </c>
      <c r="E14" s="1" t="s">
        <v>35</v>
      </c>
      <c r="F14" s="2">
        <v>12400</v>
      </c>
      <c r="G14" s="4" t="s">
        <v>41</v>
      </c>
      <c r="H14" s="16">
        <v>7700</v>
      </c>
      <c r="I14" s="16">
        <v>3000</v>
      </c>
    </row>
    <row r="15" spans="1:16">
      <c r="A15" s="40"/>
      <c r="B15" s="1" t="str">
        <f t="shared" si="0"/>
        <v>Ⅱイ</v>
      </c>
      <c r="C15" s="1" t="s">
        <v>34</v>
      </c>
      <c r="D15" s="1" t="s">
        <v>11</v>
      </c>
      <c r="E15" s="1" t="s">
        <v>36</v>
      </c>
      <c r="F15" s="2">
        <v>12400</v>
      </c>
      <c r="G15" s="4" t="s">
        <v>41</v>
      </c>
      <c r="H15" s="16">
        <v>7700</v>
      </c>
      <c r="I15" s="16">
        <v>3000</v>
      </c>
    </row>
    <row r="16" spans="1:16">
      <c r="A16" s="40"/>
      <c r="B16" s="1" t="str">
        <f t="shared" si="0"/>
        <v>Ⅱウ</v>
      </c>
      <c r="C16" s="1" t="s">
        <v>34</v>
      </c>
      <c r="D16" s="1" t="s">
        <v>12</v>
      </c>
      <c r="E16" s="1" t="s">
        <v>37</v>
      </c>
      <c r="F16" s="2">
        <v>12400</v>
      </c>
      <c r="G16" s="4" t="s">
        <v>41</v>
      </c>
      <c r="H16" s="16">
        <v>7700</v>
      </c>
      <c r="I16" s="16">
        <v>3000</v>
      </c>
    </row>
    <row r="17" spans="1:9">
      <c r="A17" s="40"/>
      <c r="B17" s="1" t="str">
        <f t="shared" si="0"/>
        <v>Ⅱエ</v>
      </c>
      <c r="C17" s="1" t="s">
        <v>34</v>
      </c>
      <c r="D17" s="1" t="s">
        <v>13</v>
      </c>
      <c r="E17" s="1" t="s">
        <v>38</v>
      </c>
      <c r="F17" s="2">
        <v>12400</v>
      </c>
      <c r="G17" s="4" t="s">
        <v>41</v>
      </c>
      <c r="H17" s="16">
        <v>7700</v>
      </c>
      <c r="I17" s="16">
        <v>3000</v>
      </c>
    </row>
  </sheetData>
  <sheetProtection sheet="1" objects="1" scenarios="1" selectLockedCells="1"/>
  <mergeCells count="4">
    <mergeCell ref="F1:G1"/>
    <mergeCell ref="A1:B1"/>
    <mergeCell ref="A2:A13"/>
    <mergeCell ref="A14:A17"/>
  </mergeCells>
  <phoneticPr fontId="5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事業所一覧</vt:lpstr>
      <vt:lpstr>記入例</vt:lpstr>
      <vt:lpstr>リスト</vt:lpstr>
      <vt:lpstr>記入例!Print_Area</vt:lpstr>
      <vt:lpstr>事業所一覧!Print_Area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渡部　圭介</dc:creator>
  <cp:lastModifiedBy>00077178</cp:lastModifiedBy>
  <cp:lastPrinted>2025-09-17T00:47:11Z</cp:lastPrinted>
  <dcterms:created xsi:type="dcterms:W3CDTF">2015-06-05T18:19:34Z</dcterms:created>
  <dcterms:modified xsi:type="dcterms:W3CDTF">2026-09-24T05:20:15Z</dcterms:modified>
</cp:coreProperties>
</file>