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04F7DBD-7BFC-4C01-92CD-F4198E04686B}" xr6:coauthVersionLast="47" xr6:coauthVersionMax="47" xr10:uidLastSave="{00000000-0000-0000-0000-000000000000}"/>
  <bookViews>
    <workbookView xWindow="-108" yWindow="-108" windowWidth="23256" windowHeight="12456" tabRatio="664" xr2:uid="{00000000-000D-0000-FFFF-FFFF00000000}"/>
  </bookViews>
  <sheets>
    <sheet name="第10号の1-3　電力使用削減量（R8.8.7修正版）" sheetId="1" r:id="rId1"/>
  </sheets>
  <definedNames>
    <definedName name="_xlnm.Print_Area" localSheetId="0">'第10号の1-3　電力使用削減量（R8.8.7修正版）'!$A$1:$N$53</definedName>
    <definedName name="一次側電圧一覧">#REF!</definedName>
    <definedName name="回路分類一覧">#REF!</definedName>
    <definedName name="工事定価紺屋">#REF!</definedName>
    <definedName name="工事定価西京橋">#REF!</definedName>
    <definedName name="工事定価東京橋１F">#REF!</definedName>
    <definedName name="工事定価東京橋BF">#REF!</definedName>
    <definedName name="工事定価北有楽">#REF!</definedName>
    <definedName name="受電接続負荷種別">#REF!</definedName>
    <definedName name="需要家受電電圧">#REF!</definedName>
    <definedName name="需要家受電方式">#REF!</definedName>
    <definedName name="設備種類">#REF!</definedName>
    <definedName name="電力会社">#REF!</definedName>
    <definedName name="二次側電圧一覧">#REF!</definedName>
    <definedName name="入力TR一覧">#REF!</definedName>
    <definedName name="負荷種別">#REF!</definedName>
    <definedName name="北有楽工事定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F9" i="1"/>
  <c r="L47" i="1"/>
  <c r="G9" i="1"/>
  <c r="G10" i="1"/>
  <c r="F10" i="1"/>
  <c r="F11" i="1"/>
  <c r="G11" i="1"/>
  <c r="F12" i="1"/>
  <c r="G12" i="1"/>
  <c r="F13" i="1"/>
  <c r="G13" i="1"/>
  <c r="F14" i="1"/>
  <c r="G14" i="1"/>
  <c r="F15" i="1"/>
  <c r="G15" i="1"/>
  <c r="F16" i="1"/>
  <c r="G16" i="1"/>
  <c r="E9" i="1"/>
  <c r="C42" i="1"/>
  <c r="G47" i="1" l="1"/>
  <c r="I9" i="1"/>
  <c r="F33" i="1"/>
  <c r="G33" i="1"/>
  <c r="F34" i="1"/>
  <c r="G34" i="1"/>
  <c r="F35" i="1"/>
  <c r="G35" i="1"/>
  <c r="G36" i="1"/>
  <c r="F37" i="1"/>
  <c r="G37" i="1"/>
  <c r="F38" i="1"/>
  <c r="G38" i="1"/>
  <c r="F39" i="1"/>
  <c r="G39" i="1"/>
  <c r="F40" i="1"/>
  <c r="G40" i="1"/>
  <c r="I33" i="1"/>
  <c r="I34" i="1"/>
  <c r="I35" i="1"/>
  <c r="I36" i="1"/>
  <c r="I37" i="1"/>
  <c r="I38" i="1"/>
  <c r="I39" i="1"/>
  <c r="I40" i="1"/>
  <c r="E33" i="1"/>
  <c r="E34" i="1"/>
  <c r="E35" i="1"/>
  <c r="E36" i="1"/>
  <c r="E37" i="1"/>
  <c r="E38" i="1"/>
  <c r="E39" i="1"/>
  <c r="E40" i="1"/>
  <c r="D42" i="1"/>
  <c r="F42"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H47" i="1"/>
  <c r="H34" i="1" l="1"/>
  <c r="H33" i="1"/>
  <c r="H36" i="1"/>
  <c r="E42" i="1"/>
  <c r="C47" i="1" s="1"/>
  <c r="H39" i="1"/>
  <c r="H38" i="1"/>
  <c r="H35" i="1"/>
  <c r="H40" i="1"/>
  <c r="H37" i="1"/>
  <c r="C6" i="1"/>
  <c r="I18" i="1" l="1"/>
  <c r="H48" i="1"/>
  <c r="I25" i="1"/>
  <c r="E31" i="1"/>
  <c r="E32" i="1"/>
  <c r="E30" i="1"/>
  <c r="E29" i="1"/>
  <c r="E28" i="1"/>
  <c r="E27" i="1"/>
  <c r="E26" i="1"/>
  <c r="E25" i="1"/>
  <c r="E24" i="1"/>
  <c r="F18" i="1" l="1"/>
  <c r="F19" i="1"/>
  <c r="F20" i="1"/>
  <c r="F21" i="1"/>
  <c r="F22" i="1"/>
  <c r="F23" i="1"/>
  <c r="F24" i="1"/>
  <c r="F25" i="1"/>
  <c r="F26" i="1"/>
  <c r="F27" i="1"/>
  <c r="F28" i="1"/>
  <c r="F29" i="1"/>
  <c r="F30" i="1"/>
  <c r="F31" i="1"/>
  <c r="F32" i="1"/>
  <c r="E10" i="1"/>
  <c r="E11" i="1"/>
  <c r="E12" i="1"/>
  <c r="E13" i="1"/>
  <c r="E14" i="1"/>
  <c r="E15" i="1"/>
  <c r="E16" i="1"/>
  <c r="E18" i="1"/>
  <c r="E19" i="1"/>
  <c r="E20" i="1"/>
  <c r="E21" i="1"/>
  <c r="E22" i="1"/>
  <c r="E23" i="1"/>
  <c r="H9" i="1" l="1"/>
  <c r="F6" i="1" l="1"/>
  <c r="I32" i="1"/>
  <c r="I31" i="1"/>
  <c r="I30" i="1"/>
  <c r="I29" i="1"/>
  <c r="I28" i="1"/>
  <c r="I27" i="1"/>
  <c r="I26" i="1"/>
  <c r="I24" i="1"/>
  <c r="I23" i="1"/>
  <c r="I22" i="1"/>
  <c r="I21" i="1"/>
  <c r="I20" i="1"/>
  <c r="I19" i="1"/>
  <c r="I16" i="1"/>
  <c r="I15" i="1"/>
  <c r="I14" i="1"/>
  <c r="I13" i="1"/>
  <c r="I12" i="1"/>
  <c r="I11" i="1"/>
  <c r="I10" i="1"/>
  <c r="H10" i="1"/>
  <c r="H11" i="1"/>
  <c r="H12" i="1"/>
  <c r="H13" i="1"/>
  <c r="H14" i="1"/>
  <c r="H15" i="1"/>
  <c r="H16" i="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I42" i="1" l="1"/>
  <c r="G48" i="1"/>
  <c r="L30" i="1" l="1"/>
  <c r="L41" i="1" s="1"/>
  <c r="E47" i="1" s="1"/>
  <c r="G42" i="1"/>
  <c r="H42" i="1" s="1"/>
  <c r="E48" i="1" l="1"/>
  <c r="C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3" authorId="0" shapeId="0" xr:uid="{FA00531E-6EDE-4E11-81CA-AAA6BC94DFEA}">
      <text>
        <r>
          <rPr>
            <b/>
            <sz val="9"/>
            <color indexed="81"/>
            <rFont val="MS P ゴシック"/>
            <family val="3"/>
            <charset val="128"/>
          </rPr>
          <t>・様式第10号の1-4　事業費等
・様式第12号の「改修工事費　合計」の値を入力すること</t>
        </r>
      </text>
    </comment>
    <comment ref="L45" authorId="0" shapeId="0" xr:uid="{9F25F5F4-03ED-4186-B72D-F9F6B0D01254}">
      <text>
        <r>
          <rPr>
            <b/>
            <sz val="9"/>
            <color indexed="81"/>
            <rFont val="MS P ゴシック"/>
            <family val="3"/>
            <charset val="128"/>
          </rPr>
          <t>・様式第10号の1-4　事業費等
・様式第12号の「維持管理・省エネルギー効果検証費」の値を入力すること</t>
        </r>
      </text>
    </comment>
  </commentList>
</comments>
</file>

<file path=xl/sharedStrings.xml><?xml version="1.0" encoding="utf-8"?>
<sst xmlns="http://schemas.openxmlformats.org/spreadsheetml/2006/main" count="100" uniqueCount="92">
  <si>
    <t>提案項目
（施設別）</t>
    <rPh sb="6" eb="8">
      <t>シセツ</t>
    </rPh>
    <rPh sb="8" eb="9">
      <t>ベツ</t>
    </rPh>
    <phoneticPr fontId="2"/>
  </si>
  <si>
    <t>二酸化炭素排出量</t>
    <rPh sb="7" eb="8">
      <t>リョウ</t>
    </rPh>
    <phoneticPr fontId="2"/>
  </si>
  <si>
    <t>年　間</t>
  </si>
  <si>
    <t>ベース量</t>
  </si>
  <si>
    <t>電気料金</t>
    <rPh sb="0" eb="2">
      <t>デンキ</t>
    </rPh>
    <rPh sb="2" eb="4">
      <t>リョウキン</t>
    </rPh>
    <phoneticPr fontId="2"/>
  </si>
  <si>
    <t xml:space="preserve"> kWh／年</t>
    <phoneticPr fontId="2"/>
  </si>
  <si>
    <t>削減予定額</t>
  </si>
  <si>
    <t>円／年</t>
    <phoneticPr fontId="2"/>
  </si>
  <si>
    <t>kWh／年</t>
    <phoneticPr fontId="2"/>
  </si>
  <si>
    <t>%</t>
    <phoneticPr fontId="2"/>
  </si>
  <si>
    <t>％</t>
  </si>
  <si>
    <t>A</t>
  </si>
  <si>
    <t>合計</t>
    <rPh sb="0" eb="2">
      <t>ゴウケイ</t>
    </rPh>
    <phoneticPr fontId="1"/>
  </si>
  <si>
    <t xml:space="preserve"> t-CO2／年</t>
    <phoneticPr fontId="2"/>
  </si>
  <si>
    <t>t-CO2/kWh</t>
    <phoneticPr fontId="1"/>
  </si>
  <si>
    <t>電力単価</t>
    <rPh sb="0" eb="4">
      <t>デンリョクタンカ</t>
    </rPh>
    <phoneticPr fontId="1"/>
  </si>
  <si>
    <t>円/kWh</t>
    <rPh sb="0" eb="1">
      <t>エン</t>
    </rPh>
    <phoneticPr fontId="4"/>
  </si>
  <si>
    <t>t-CO2／年</t>
    <phoneticPr fontId="1"/>
  </si>
  <si>
    <t>提案値</t>
    <rPh sb="0" eb="3">
      <t>テイアンチ</t>
    </rPh>
    <phoneticPr fontId="1"/>
  </si>
  <si>
    <t>設定値</t>
    <rPh sb="0" eb="2">
      <t>セッテイ</t>
    </rPh>
    <rPh sb="2" eb="3">
      <t>チ</t>
    </rPh>
    <phoneticPr fontId="1"/>
  </si>
  <si>
    <t>判定</t>
    <rPh sb="0" eb="2">
      <t>ハンテイ</t>
    </rPh>
    <phoneticPr fontId="1"/>
  </si>
  <si>
    <t>ESCO事業成立要件（年）</t>
    <rPh sb="4" eb="6">
      <t>ジギョウ</t>
    </rPh>
    <rPh sb="6" eb="8">
      <t>セイリツ</t>
    </rPh>
    <rPh sb="8" eb="10">
      <t>ヨウケン</t>
    </rPh>
    <rPh sb="11" eb="12">
      <t>ネン</t>
    </rPh>
    <phoneticPr fontId="1"/>
  </si>
  <si>
    <t>電力使用量</t>
    <rPh sb="0" eb="2">
      <t>デンリョク</t>
    </rPh>
    <rPh sb="2" eb="5">
      <t>シヨウリョウ</t>
    </rPh>
    <phoneticPr fontId="2"/>
  </si>
  <si>
    <t>ベース量</t>
    <phoneticPr fontId="1"/>
  </si>
  <si>
    <t>【判定結果】</t>
    <rPh sb="1" eb="5">
      <t>ハンテイケッカ</t>
    </rPh>
    <phoneticPr fontId="1"/>
  </si>
  <si>
    <t>【与条件】</t>
    <rPh sb="1" eb="4">
      <t>ヨジョウケン</t>
    </rPh>
    <phoneticPr fontId="1"/>
  </si>
  <si>
    <t>修繕費等削減想定額</t>
    <rPh sb="0" eb="4">
      <t>シュウゼンヒトウ</t>
    </rPh>
    <rPh sb="4" eb="9">
      <t>サクゲンソウテイガク</t>
    </rPh>
    <phoneticPr fontId="1"/>
  </si>
  <si>
    <t>総削減額</t>
    <rPh sb="0" eb="1">
      <t>ソウ</t>
    </rPh>
    <rPh sb="1" eb="4">
      <t>サクゲンガク</t>
    </rPh>
    <phoneticPr fontId="1"/>
  </si>
  <si>
    <t>Aの合計</t>
    <rPh sb="2" eb="4">
      <t>ゴウケイ</t>
    </rPh>
    <phoneticPr fontId="1"/>
  </si>
  <si>
    <t>B</t>
    <phoneticPr fontId="1"/>
  </si>
  <si>
    <t>D</t>
    <phoneticPr fontId="1"/>
  </si>
  <si>
    <t>C=A+B</t>
    <phoneticPr fontId="1"/>
  </si>
  <si>
    <t>E</t>
    <phoneticPr fontId="1"/>
  </si>
  <si>
    <t>項目</t>
    <rPh sb="0" eb="2">
      <t>コウモク</t>
    </rPh>
    <phoneticPr fontId="1"/>
  </si>
  <si>
    <t>【試算結果】</t>
    <rPh sb="1" eb="5">
      <t>シサンケッカ</t>
    </rPh>
    <phoneticPr fontId="1"/>
  </si>
  <si>
    <t>円</t>
    <rPh sb="0" eb="1">
      <t>エン</t>
    </rPh>
    <phoneticPr fontId="1"/>
  </si>
  <si>
    <t>円/年</t>
    <rPh sb="0" eb="1">
      <t>エン</t>
    </rPh>
    <rPh sb="2" eb="3">
      <t>ネン</t>
    </rPh>
    <phoneticPr fontId="1"/>
  </si>
  <si>
    <t>金額等</t>
    <rPh sb="0" eb="3">
      <t>キンガクトウ</t>
    </rPh>
    <phoneticPr fontId="1"/>
  </si>
  <si>
    <t>単位</t>
    <rPh sb="0" eb="2">
      <t>タンイ</t>
    </rPh>
    <phoneticPr fontId="1"/>
  </si>
  <si>
    <t>摘要</t>
    <rPh sb="0" eb="2">
      <t>テキヨウ</t>
    </rPh>
    <phoneticPr fontId="1"/>
  </si>
  <si>
    <t>総事業費</t>
    <rPh sb="0" eb="1">
      <t>ソウ</t>
    </rPh>
    <rPh sb="1" eb="4">
      <t>ジギョウヒ</t>
    </rPh>
    <phoneticPr fontId="1"/>
  </si>
  <si>
    <t>F=D+E</t>
    <phoneticPr fontId="1"/>
  </si>
  <si>
    <t>年間電力料金削減額</t>
    <rPh sb="0" eb="2">
      <t>ネンカン</t>
    </rPh>
    <rPh sb="2" eb="4">
      <t>デンリョク</t>
    </rPh>
    <rPh sb="4" eb="6">
      <t>リョウキン</t>
    </rPh>
    <rPh sb="6" eb="9">
      <t>サクゲンガク</t>
    </rPh>
    <phoneticPr fontId="1"/>
  </si>
  <si>
    <t>電力使用削減量率</t>
    <rPh sb="0" eb="2">
      <t>デンリョク</t>
    </rPh>
    <rPh sb="2" eb="4">
      <t>シヨウ</t>
    </rPh>
    <rPh sb="4" eb="6">
      <t>サクゲン</t>
    </rPh>
    <rPh sb="6" eb="7">
      <t>リョウ</t>
    </rPh>
    <rPh sb="7" eb="8">
      <t>リツ</t>
    </rPh>
    <phoneticPr fontId="1"/>
  </si>
  <si>
    <t>基礎CO2排出係数</t>
    <rPh sb="5" eb="7">
      <t>ハイシュツ</t>
    </rPh>
    <rPh sb="7" eb="9">
      <t>ケイスウ</t>
    </rPh>
    <phoneticPr fontId="1"/>
  </si>
  <si>
    <t>中央市民会館</t>
  </si>
  <si>
    <t>桜井地区センター・公民館</t>
  </si>
  <si>
    <t>新方地区センター・公民館</t>
  </si>
  <si>
    <t>増林地区センター・公民館</t>
  </si>
  <si>
    <t>荻島地区センター・公民館</t>
  </si>
  <si>
    <t>出羽地区センター・公民館</t>
  </si>
  <si>
    <t>蒲生地区センター・公民館</t>
  </si>
  <si>
    <t>大相模地区センター・公民館</t>
  </si>
  <si>
    <t>越ヶ谷地区センター・公民館</t>
  </si>
  <si>
    <t>北越谷地区センター・公民館</t>
    <rPh sb="0" eb="3">
      <t>キタコシガヤ</t>
    </rPh>
    <rPh sb="3" eb="5">
      <t>チク</t>
    </rPh>
    <rPh sb="10" eb="13">
      <t>コウミンカン</t>
    </rPh>
    <phoneticPr fontId="3"/>
  </si>
  <si>
    <t>南越谷地区センター・公民館</t>
  </si>
  <si>
    <t>赤山交流館</t>
  </si>
  <si>
    <t>大沢北交流館</t>
  </si>
  <si>
    <t>大袋北交流館</t>
  </si>
  <si>
    <t>市民活動支援センター(中央図書室、パスポートセンター含む）</t>
    <rPh sb="11" eb="16">
      <t>チュウオウトショシツ</t>
    </rPh>
    <rPh sb="26" eb="27">
      <t>フク</t>
    </rPh>
    <phoneticPr fontId="3"/>
  </si>
  <si>
    <t>大袋保育所</t>
  </si>
  <si>
    <t>増林保育所</t>
    <rPh sb="2" eb="5">
      <t>ホイクショ</t>
    </rPh>
    <phoneticPr fontId="3"/>
  </si>
  <si>
    <t>日本文化伝承の館こしがや能楽堂</t>
  </si>
  <si>
    <t>科学技術体験センター</t>
  </si>
  <si>
    <t>障害者就労訓練施設しらこばと</t>
  </si>
  <si>
    <t>老人福祉センターゆりのき荘</t>
  </si>
  <si>
    <t>児童発達支援センター</t>
  </si>
  <si>
    <t>保健所</t>
  </si>
  <si>
    <t>動物管理センター</t>
  </si>
  <si>
    <t>夜間急患診療所</t>
    <rPh sb="2" eb="4">
      <t>キュウカン</t>
    </rPh>
    <phoneticPr fontId="3"/>
  </si>
  <si>
    <t>教育センター</t>
  </si>
  <si>
    <t>市庁舎（第三庁舎）</t>
    <rPh sb="4" eb="6">
      <t>ダイサン</t>
    </rPh>
    <rPh sb="6" eb="8">
      <t>チョウシャ</t>
    </rPh>
    <phoneticPr fontId="1"/>
  </si>
  <si>
    <t>男女共同参画支援センター（相談室以外）</t>
  </si>
  <si>
    <t>リサイクルプラザ</t>
  </si>
  <si>
    <t>消防本庁舎</t>
  </si>
  <si>
    <t>消防署蒲生分署</t>
  </si>
  <si>
    <t>消防署大袋分署</t>
  </si>
  <si>
    <t>令和6年度実績値</t>
    <rPh sb="0" eb="2">
      <t>レイワ</t>
    </rPh>
    <rPh sb="3" eb="5">
      <t>ネンド</t>
    </rPh>
    <rPh sb="5" eb="8">
      <t>ジッセキチ</t>
    </rPh>
    <phoneticPr fontId="1"/>
  </si>
  <si>
    <t>（提案）削減量</t>
    <rPh sb="1" eb="3">
      <t>テイアン</t>
    </rPh>
    <rPh sb="4" eb="6">
      <t>サクゲン</t>
    </rPh>
    <rPh sb="6" eb="7">
      <t>リョウ</t>
    </rPh>
    <phoneticPr fontId="2"/>
  </si>
  <si>
    <t>（提案）削減率</t>
    <phoneticPr fontId="2"/>
  </si>
  <si>
    <t>（提案）削減量</t>
    <phoneticPr fontId="1"/>
  </si>
  <si>
    <t>（提案）削減率</t>
    <phoneticPr fontId="1"/>
  </si>
  <si>
    <t>改修工事費　合計</t>
    <rPh sb="0" eb="5">
      <t>カイシュウコウジヒ</t>
    </rPh>
    <rPh sb="6" eb="8">
      <t>ゴウケイ</t>
    </rPh>
    <phoneticPr fontId="1"/>
  </si>
  <si>
    <t>維持管理・省エネルギー効果検証費</t>
    <rPh sb="0" eb="2">
      <t>イジ</t>
    </rPh>
    <rPh sb="2" eb="4">
      <t>カンリ</t>
    </rPh>
    <rPh sb="5" eb="6">
      <t>ショウ</t>
    </rPh>
    <rPh sb="11" eb="12">
      <t>コウ</t>
    </rPh>
    <rPh sb="12" eb="13">
      <t>カ</t>
    </rPh>
    <rPh sb="13" eb="15">
      <t>ケンショウ</t>
    </rPh>
    <rPh sb="15" eb="16">
      <t>ヒ</t>
    </rPh>
    <phoneticPr fontId="1"/>
  </si>
  <si>
    <t>改修工事費（円）</t>
    <rPh sb="0" eb="2">
      <t>カイシュウ</t>
    </rPh>
    <rPh sb="2" eb="4">
      <t>コウジ</t>
    </rPh>
    <rPh sb="4" eb="5">
      <t>ヒ</t>
    </rPh>
    <rPh sb="6" eb="7">
      <t>エン</t>
    </rPh>
    <phoneticPr fontId="1"/>
  </si>
  <si>
    <t>維持管理・省エネルギー効果検証費（円）</t>
    <rPh sb="0" eb="2">
      <t>イジ</t>
    </rPh>
    <rPh sb="2" eb="4">
      <t>カンリ</t>
    </rPh>
    <rPh sb="5" eb="6">
      <t>ショウ</t>
    </rPh>
    <rPh sb="11" eb="13">
      <t>コウカ</t>
    </rPh>
    <rPh sb="13" eb="15">
      <t>ケンショウ</t>
    </rPh>
    <rPh sb="15" eb="16">
      <t>ヒ</t>
    </rPh>
    <phoneticPr fontId="1"/>
  </si>
  <si>
    <t xml:space="preserve"> 3.　電力使用削減量</t>
    <rPh sb="4" eb="8">
      <t>デンリョクシヨウ</t>
    </rPh>
    <rPh sb="8" eb="11">
      <t>サクゲンリョウ</t>
    </rPh>
    <phoneticPr fontId="1"/>
  </si>
  <si>
    <t>【様式第10号の1】　提案総括表</t>
    <rPh sb="3" eb="4">
      <t>ダイ</t>
    </rPh>
    <rPh sb="6" eb="7">
      <t>ゴウ</t>
    </rPh>
    <rPh sb="11" eb="16">
      <t>テイアンソウカツヒョウ</t>
    </rPh>
    <phoneticPr fontId="1"/>
  </si>
  <si>
    <t>　本事業計画における施設ごとの電力使用削減量等を下表に基づき記載すること。</t>
    <rPh sb="10" eb="12">
      <t>シセツ</t>
    </rPh>
    <rPh sb="15" eb="17">
      <t>デンリョク</t>
    </rPh>
    <rPh sb="17" eb="19">
      <t>シヨウ</t>
    </rPh>
    <rPh sb="19" eb="22">
      <t>サクゲンリョウ</t>
    </rPh>
    <rPh sb="22" eb="23">
      <t>トウ</t>
    </rPh>
    <phoneticPr fontId="1"/>
  </si>
  <si>
    <t>施設No.1に含むため入力不要</t>
    <rPh sb="11" eb="15">
      <t>ニュウリョクフヨウ</t>
    </rPh>
    <phoneticPr fontId="1"/>
  </si>
  <si>
    <t>総事業費</t>
    <rPh sb="0" eb="4">
      <t>ソウジギョウヒ</t>
    </rPh>
    <phoneticPr fontId="1"/>
  </si>
  <si>
    <t>※電力使用量・二酸化炭素排出量のオレンジ色網掛け箇所は、R8.8.7に訂正した箇所です。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</si>
</sst>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9">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rgb="FF000000"/>
      <name val="游ゴシック"/>
      <family val="3"/>
      <charset val="128"/>
      <scheme val="minor"/>
    </font>
    <font>
      <sz val="11"/>
      <color theme="1"/>
      <name val="メイリオ"/>
      <family val="3"/>
      <charset val="128"/>
    </font>
    <font>
      <sz val="11"/>
      <color theme="1"/>
      <name val="游ゴシック"/>
      <family val="2"/>
      <charset val="128"/>
      <scheme val="minor"/>
    </font>
    <font>
      <sz val="11"/>
      <name val="ＭＳ Ｐゴシック"/>
      <family val="3"/>
      <charset val="128"/>
    </font>
    <font>
      <sz val="11"/>
      <name val="游ゴシック"/>
      <family val="3"/>
      <charset val="128"/>
    </font>
    <font>
      <sz val="11"/>
      <name val="游ゴシック"/>
      <family val="3"/>
      <charset val="128"/>
      <scheme val="minor"/>
    </font>
    <font>
      <sz val="11"/>
      <name val="游ゴシック"/>
      <family val="2"/>
      <charset val="128"/>
      <scheme val="minor"/>
    </font>
    <font>
      <sz val="12"/>
      <name val="游ゴシック"/>
      <family val="3"/>
      <charset val="128"/>
      <scheme val="minor"/>
    </font>
    <font>
      <sz val="10.5"/>
      <name val="游ゴシック"/>
      <family val="3"/>
      <charset val="128"/>
      <scheme val="minor"/>
    </font>
    <font>
      <sz val="12"/>
      <name val="游ゴシック"/>
      <family val="2"/>
      <charset val="128"/>
      <scheme val="minor"/>
    </font>
    <font>
      <sz val="10.5"/>
      <color theme="1"/>
      <name val="游ゴシック"/>
      <family val="3"/>
      <charset val="128"/>
    </font>
    <font>
      <b/>
      <sz val="9"/>
      <color indexed="81"/>
      <name val="MS P ゴシック"/>
      <family val="3"/>
      <charset val="128"/>
    </font>
    <font>
      <sz val="9"/>
      <name val="游ゴシック"/>
      <family val="3"/>
      <charset val="128"/>
      <scheme val="minor"/>
    </font>
    <font>
      <b/>
      <sz val="12"/>
      <name val="游ゴシック"/>
      <family val="3"/>
      <charset val="128"/>
      <scheme val="minor"/>
    </font>
    <font>
      <sz val="11"/>
      <color theme="1"/>
      <name val="游ゴシック"/>
      <family val="3"/>
      <charset val="128"/>
      <scheme val="minor"/>
    </font>
    <font>
      <sz val="12"/>
      <color theme="1"/>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s>
  <borders count="65">
    <border>
      <left/>
      <right/>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hair">
        <color indexed="64"/>
      </right>
      <top style="hair">
        <color indexed="64"/>
      </top>
      <bottom style="hair">
        <color indexed="64"/>
      </bottom>
      <diagonal/>
    </border>
    <border>
      <left/>
      <right/>
      <top/>
      <bottom style="hair">
        <color indexed="64"/>
      </bottom>
      <diagonal/>
    </border>
    <border>
      <left/>
      <right style="medium">
        <color indexed="64"/>
      </right>
      <top style="medium">
        <color indexed="64"/>
      </top>
      <bottom/>
      <diagonal/>
    </border>
    <border>
      <left/>
      <right style="medium">
        <color indexed="64"/>
      </right>
      <top/>
      <bottom/>
      <diagonal/>
    </border>
    <border>
      <left style="hair">
        <color indexed="64"/>
      </left>
      <right style="medium">
        <color indexed="64"/>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top style="medium">
        <color indexed="64"/>
      </top>
      <bottom style="medium">
        <color indexed="64"/>
      </bottom>
      <diagonal/>
    </border>
    <border>
      <left style="hair">
        <color indexed="64"/>
      </left>
      <right/>
      <top style="hair">
        <color indexed="64"/>
      </top>
      <bottom/>
      <diagonal/>
    </border>
    <border>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double">
        <color auto="1"/>
      </left>
      <right style="hair">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double">
        <color auto="1"/>
      </left>
      <right style="hair">
        <color auto="1"/>
      </right>
      <top style="hair">
        <color auto="1"/>
      </top>
      <bottom/>
      <diagonal/>
    </border>
    <border>
      <left style="double">
        <color auto="1"/>
      </left>
      <right style="hair">
        <color auto="1"/>
      </right>
      <top/>
      <bottom style="hair">
        <color auto="1"/>
      </bottom>
      <diagonal/>
    </border>
    <border>
      <left/>
      <right style="hair">
        <color indexed="64"/>
      </right>
      <top style="hair">
        <color indexed="64"/>
      </top>
      <bottom/>
      <diagonal/>
    </border>
    <border>
      <left style="medium">
        <color indexed="64"/>
      </left>
      <right style="medium">
        <color indexed="64"/>
      </right>
      <top style="hair">
        <color indexed="64"/>
      </top>
      <bottom/>
      <diagonal/>
    </border>
    <border>
      <left style="hair">
        <color auto="1"/>
      </left>
      <right style="double">
        <color auto="1"/>
      </right>
      <top style="double">
        <color auto="1"/>
      </top>
      <bottom style="hair">
        <color auto="1"/>
      </bottom>
      <diagonal/>
    </border>
    <border>
      <left style="hair">
        <color auto="1"/>
      </left>
      <right style="double">
        <color auto="1"/>
      </right>
      <top style="hair">
        <color indexed="64"/>
      </top>
      <bottom style="hair">
        <color indexed="64"/>
      </bottom>
      <diagonal/>
    </border>
    <border>
      <left style="hair">
        <color auto="1"/>
      </left>
      <right style="double">
        <color auto="1"/>
      </right>
      <top style="hair">
        <color indexed="64"/>
      </top>
      <bottom/>
      <diagonal/>
    </border>
    <border>
      <left style="hair">
        <color auto="1"/>
      </left>
      <right style="double">
        <color auto="1"/>
      </right>
      <top/>
      <bottom style="hair">
        <color indexed="64"/>
      </bottom>
      <diagonal/>
    </border>
    <border>
      <left style="hair">
        <color auto="1"/>
      </left>
      <right style="double">
        <color auto="1"/>
      </right>
      <top style="hair">
        <color auto="1"/>
      </top>
      <bottom style="double">
        <color auto="1"/>
      </bottom>
      <diagonal/>
    </border>
  </borders>
  <cellStyleXfs count="6">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6" fillId="0" borderId="0">
      <alignment vertical="center"/>
    </xf>
    <xf numFmtId="0" fontId="3" fillId="0" borderId="0">
      <alignment vertical="center"/>
    </xf>
    <xf numFmtId="0" fontId="17" fillId="0" borderId="0">
      <alignment vertical="center"/>
    </xf>
  </cellStyleXfs>
  <cellXfs count="144">
    <xf numFmtId="0" fontId="0" fillId="0" borderId="0" xfId="0">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10" fillId="0" borderId="31" xfId="0" applyFont="1" applyBorder="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10" fillId="0" borderId="32" xfId="0" applyFont="1" applyBorder="1" applyAlignment="1">
      <alignment horizontal="center" vertical="center"/>
    </xf>
    <xf numFmtId="0" fontId="10" fillId="0" borderId="25" xfId="0" applyFont="1" applyBorder="1">
      <alignment vertical="center"/>
    </xf>
    <xf numFmtId="0" fontId="10" fillId="0" borderId="0" xfId="0" applyFont="1">
      <alignment vertical="center"/>
    </xf>
    <xf numFmtId="0" fontId="10" fillId="0" borderId="4" xfId="0" applyFont="1" applyBorder="1" applyAlignment="1">
      <alignment horizontal="center" vertical="center"/>
    </xf>
    <xf numFmtId="0" fontId="10" fillId="0" borderId="26" xfId="0" applyFont="1" applyBorder="1" applyAlignment="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8" fillId="0" borderId="10" xfId="0" applyFont="1" applyBorder="1">
      <alignment vertical="center"/>
    </xf>
    <xf numFmtId="38" fontId="8" fillId="2" borderId="11" xfId="1" applyFont="1" applyFill="1" applyBorder="1" applyAlignment="1">
      <alignment vertical="center"/>
    </xf>
    <xf numFmtId="10" fontId="8" fillId="0" borderId="27" xfId="2" applyNumberFormat="1" applyFont="1" applyFill="1" applyBorder="1" applyAlignment="1">
      <alignment vertical="center"/>
    </xf>
    <xf numFmtId="176" fontId="8" fillId="0" borderId="11" xfId="1" applyNumberFormat="1" applyFont="1" applyFill="1" applyBorder="1" applyAlignment="1">
      <alignment vertical="center"/>
    </xf>
    <xf numFmtId="9" fontId="8" fillId="0" borderId="27" xfId="2" applyFont="1" applyFill="1" applyBorder="1" applyAlignment="1">
      <alignment vertical="center"/>
    </xf>
    <xf numFmtId="38" fontId="8" fillId="0" borderId="31" xfId="1" applyFont="1" applyFill="1" applyBorder="1" applyAlignment="1">
      <alignment vertical="center"/>
    </xf>
    <xf numFmtId="38" fontId="8" fillId="0" borderId="0" xfId="1" applyFont="1" applyFill="1" applyBorder="1" applyAlignment="1">
      <alignment vertical="center"/>
    </xf>
    <xf numFmtId="0" fontId="8" fillId="0" borderId="12" xfId="0" applyFont="1" applyBorder="1">
      <alignment vertical="center"/>
    </xf>
    <xf numFmtId="10" fontId="8" fillId="0" borderId="14" xfId="2" applyNumberFormat="1" applyFont="1" applyFill="1" applyBorder="1" applyAlignment="1">
      <alignment vertical="center"/>
    </xf>
    <xf numFmtId="176" fontId="8" fillId="0" borderId="13" xfId="1" applyNumberFormat="1" applyFont="1" applyFill="1" applyBorder="1" applyAlignment="1">
      <alignment vertical="center"/>
    </xf>
    <xf numFmtId="9" fontId="8" fillId="0" borderId="14" xfId="2" applyFont="1" applyFill="1" applyBorder="1" applyAlignment="1">
      <alignment vertical="center"/>
    </xf>
    <xf numFmtId="38" fontId="8" fillId="0" borderId="33" xfId="1" applyFont="1" applyFill="1" applyBorder="1" applyAlignment="1">
      <alignment vertical="center"/>
    </xf>
    <xf numFmtId="38" fontId="8" fillId="0" borderId="0" xfId="1" applyFont="1" applyAlignment="1">
      <alignment vertical="center"/>
    </xf>
    <xf numFmtId="0" fontId="8" fillId="0" borderId="17" xfId="0" applyFont="1" applyBorder="1">
      <alignment vertical="center"/>
    </xf>
    <xf numFmtId="38" fontId="8" fillId="0" borderId="18" xfId="1" applyFont="1" applyFill="1" applyBorder="1" applyAlignment="1">
      <alignment vertical="center"/>
    </xf>
    <xf numFmtId="10" fontId="8" fillId="0" borderId="19" xfId="2" applyNumberFormat="1" applyFont="1" applyFill="1" applyBorder="1" applyAlignment="1">
      <alignment vertical="center"/>
    </xf>
    <xf numFmtId="176" fontId="8" fillId="0" borderId="18" xfId="1" applyNumberFormat="1" applyFont="1" applyFill="1" applyBorder="1" applyAlignment="1">
      <alignment vertical="center"/>
    </xf>
    <xf numFmtId="9" fontId="8" fillId="0" borderId="19" xfId="2" applyFont="1" applyFill="1" applyBorder="1" applyAlignment="1">
      <alignment vertical="center"/>
    </xf>
    <xf numFmtId="38" fontId="8" fillId="0" borderId="20" xfId="1" applyFont="1" applyFill="1" applyBorder="1" applyAlignment="1">
      <alignment vertical="center"/>
    </xf>
    <xf numFmtId="0" fontId="8" fillId="0" borderId="51" xfId="0" applyFont="1" applyBorder="1">
      <alignment vertical="center"/>
    </xf>
    <xf numFmtId="0" fontId="8" fillId="0" borderId="52" xfId="0" applyFont="1" applyBorder="1">
      <alignment vertical="center"/>
    </xf>
    <xf numFmtId="0" fontId="8" fillId="0" borderId="16" xfId="0" applyFont="1" applyBorder="1">
      <alignment vertical="center"/>
    </xf>
    <xf numFmtId="38" fontId="8" fillId="2" borderId="7" xfId="1" applyFont="1" applyFill="1" applyBorder="1" applyAlignment="1">
      <alignment vertical="center"/>
    </xf>
    <xf numFmtId="10" fontId="8" fillId="0" borderId="28" xfId="2" applyNumberFormat="1" applyFont="1" applyFill="1" applyBorder="1" applyAlignment="1">
      <alignment vertical="center"/>
    </xf>
    <xf numFmtId="0" fontId="8" fillId="0" borderId="21" xfId="0" applyFont="1" applyBorder="1">
      <alignment vertical="center"/>
    </xf>
    <xf numFmtId="38" fontId="8" fillId="0" borderId="45" xfId="1" applyFont="1" applyFill="1" applyBorder="1" applyAlignment="1">
      <alignment vertical="center"/>
    </xf>
    <xf numFmtId="38" fontId="8" fillId="0" borderId="2" xfId="1" applyFont="1" applyFill="1" applyBorder="1" applyAlignment="1">
      <alignment vertical="center"/>
    </xf>
    <xf numFmtId="10" fontId="8" fillId="0" borderId="21" xfId="2" applyNumberFormat="1" applyFont="1" applyFill="1" applyBorder="1" applyAlignment="1">
      <alignment vertical="center"/>
    </xf>
    <xf numFmtId="176" fontId="8" fillId="0" borderId="45" xfId="1" applyNumberFormat="1" applyFont="1" applyFill="1" applyBorder="1" applyAlignment="1">
      <alignment vertical="center"/>
    </xf>
    <xf numFmtId="9" fontId="8" fillId="0" borderId="2" xfId="2" applyFont="1" applyFill="1" applyBorder="1" applyAlignment="1">
      <alignment vertical="center"/>
    </xf>
    <xf numFmtId="38" fontId="8" fillId="0" borderId="21" xfId="1" applyFont="1" applyFill="1" applyBorder="1" applyAlignment="1">
      <alignment vertical="center"/>
    </xf>
    <xf numFmtId="0" fontId="8" fillId="0" borderId="39" xfId="0" applyFont="1" applyBorder="1" applyAlignment="1">
      <alignment horizontal="center" vertical="center"/>
    </xf>
    <xf numFmtId="0" fontId="8" fillId="0" borderId="37" xfId="0" applyFont="1" applyBorder="1" applyAlignment="1">
      <alignment horizontal="center" vertical="center"/>
    </xf>
    <xf numFmtId="0" fontId="8" fillId="0" borderId="15" xfId="0" applyFont="1" applyBorder="1" applyAlignment="1">
      <alignment horizontal="center" vertical="center"/>
    </xf>
    <xf numFmtId="0" fontId="8" fillId="0" borderId="20" xfId="0" applyFont="1" applyBorder="1">
      <alignment vertical="center"/>
    </xf>
    <xf numFmtId="0" fontId="8" fillId="0" borderId="46" xfId="0" applyFont="1" applyBorder="1" applyAlignment="1">
      <alignment horizontal="center" vertical="center"/>
    </xf>
    <xf numFmtId="0" fontId="7" fillId="0" borderId="34" xfId="0" applyFont="1" applyBorder="1">
      <alignment vertical="center"/>
    </xf>
    <xf numFmtId="2" fontId="8" fillId="0" borderId="42" xfId="0" applyNumberFormat="1" applyFont="1" applyBorder="1">
      <alignment vertical="center"/>
    </xf>
    <xf numFmtId="2" fontId="8" fillId="0" borderId="0" xfId="0" applyNumberFormat="1" applyFont="1">
      <alignment vertical="center"/>
    </xf>
    <xf numFmtId="0" fontId="7" fillId="0" borderId="35" xfId="0" applyFont="1" applyBorder="1" applyAlignment="1">
      <alignment horizontal="right" vertical="center"/>
    </xf>
    <xf numFmtId="0" fontId="7" fillId="0" borderId="40" xfId="0" applyFont="1" applyBorder="1" applyAlignment="1">
      <alignment horizontal="right" vertical="center"/>
    </xf>
    <xf numFmtId="0" fontId="7" fillId="0" borderId="0" xfId="0" applyFont="1" applyAlignment="1">
      <alignment horizontal="right" vertical="center"/>
    </xf>
    <xf numFmtId="38" fontId="8" fillId="2" borderId="13" xfId="1" applyFont="1" applyFill="1" applyBorder="1" applyAlignment="1">
      <alignment vertical="center"/>
    </xf>
    <xf numFmtId="0" fontId="8" fillId="0" borderId="38" xfId="0" applyFont="1" applyBorder="1" applyAlignment="1">
      <alignment horizontal="center" vertical="center"/>
    </xf>
    <xf numFmtId="0" fontId="8" fillId="0" borderId="36" xfId="0" applyFont="1" applyBorder="1" applyAlignment="1">
      <alignment horizontal="center" vertical="center"/>
    </xf>
    <xf numFmtId="3" fontId="13" fillId="0" borderId="0" xfId="0" applyNumberFormat="1" applyFont="1">
      <alignment vertical="center"/>
    </xf>
    <xf numFmtId="38" fontId="7" fillId="0" borderId="27" xfId="1" applyFont="1" applyBorder="1" applyAlignment="1">
      <alignment vertical="center"/>
    </xf>
    <xf numFmtId="38" fontId="7" fillId="0" borderId="12" xfId="0" applyNumberFormat="1" applyFont="1" applyBorder="1">
      <alignment vertical="center"/>
    </xf>
    <xf numFmtId="38" fontId="7" fillId="0" borderId="14" xfId="0" applyNumberFormat="1" applyFont="1" applyBorder="1">
      <alignment vertical="center"/>
    </xf>
    <xf numFmtId="10" fontId="8" fillId="0" borderId="26" xfId="2" applyNumberFormat="1" applyFont="1" applyFill="1" applyBorder="1" applyAlignment="1">
      <alignment vertical="center"/>
    </xf>
    <xf numFmtId="176" fontId="8" fillId="0" borderId="7" xfId="1" applyNumberFormat="1" applyFont="1" applyFill="1" applyBorder="1" applyAlignment="1">
      <alignment vertical="center"/>
    </xf>
    <xf numFmtId="9" fontId="8" fillId="0" borderId="26" xfId="2" applyFont="1" applyFill="1" applyBorder="1" applyAlignment="1">
      <alignment vertical="center"/>
    </xf>
    <xf numFmtId="38" fontId="8" fillId="0" borderId="59" xfId="1" applyFont="1" applyFill="1" applyBorder="1" applyAlignment="1">
      <alignment vertical="center"/>
    </xf>
    <xf numFmtId="0" fontId="10" fillId="2" borderId="4" xfId="0" applyFont="1" applyFill="1" applyBorder="1" applyAlignment="1">
      <alignment horizontal="center" vertical="center"/>
    </xf>
    <xf numFmtId="0" fontId="15" fillId="0" borderId="40" xfId="0" applyFont="1" applyBorder="1" applyAlignment="1">
      <alignment horizontal="left" vertical="center" wrapText="1"/>
    </xf>
    <xf numFmtId="0" fontId="8" fillId="0" borderId="0" xfId="0" applyFont="1" applyAlignment="1">
      <alignment horizontal="left" vertical="center"/>
    </xf>
    <xf numFmtId="0" fontId="16" fillId="0" borderId="0" xfId="0" applyFont="1">
      <alignment vertical="center"/>
    </xf>
    <xf numFmtId="0" fontId="16" fillId="0" borderId="0" xfId="0" applyFont="1" applyAlignment="1">
      <alignment horizontal="left" vertical="center"/>
    </xf>
    <xf numFmtId="0" fontId="8" fillId="0" borderId="60" xfId="0" applyFont="1" applyBorder="1">
      <alignment vertical="center"/>
    </xf>
    <xf numFmtId="38" fontId="8" fillId="4" borderId="13" xfId="1" applyFont="1" applyFill="1" applyBorder="1" applyAlignment="1">
      <alignment vertical="center"/>
    </xf>
    <xf numFmtId="10" fontId="8" fillId="4" borderId="14" xfId="2" applyNumberFormat="1" applyFont="1" applyFill="1" applyBorder="1" applyAlignment="1">
      <alignment vertical="center"/>
    </xf>
    <xf numFmtId="9" fontId="8" fillId="4" borderId="14" xfId="2" applyFont="1" applyFill="1" applyBorder="1" applyAlignment="1">
      <alignment vertical="center"/>
    </xf>
    <xf numFmtId="38" fontId="8" fillId="4" borderId="33" xfId="1" applyFont="1" applyFill="1" applyBorder="1" applyAlignment="1">
      <alignment vertical="center"/>
    </xf>
    <xf numFmtId="0" fontId="18" fillId="0" borderId="4" xfId="0" applyFont="1" applyBorder="1" applyAlignment="1">
      <alignment horizontal="center" vertical="center"/>
    </xf>
    <xf numFmtId="38" fontId="17" fillId="0" borderId="13" xfId="1" applyFont="1" applyFill="1" applyBorder="1" applyAlignment="1">
      <alignment vertical="center"/>
    </xf>
    <xf numFmtId="38" fontId="17" fillId="4" borderId="13" xfId="1" applyFont="1" applyFill="1" applyBorder="1" applyAlignment="1">
      <alignment vertical="center"/>
    </xf>
    <xf numFmtId="38" fontId="17" fillId="0" borderId="7" xfId="1" applyFont="1" applyFill="1" applyBorder="1" applyAlignment="1">
      <alignment vertical="center"/>
    </xf>
    <xf numFmtId="0" fontId="18" fillId="0" borderId="6" xfId="0" applyFont="1" applyBorder="1" applyAlignment="1">
      <alignment horizontal="center" vertical="center"/>
    </xf>
    <xf numFmtId="176" fontId="17" fillId="0" borderId="22" xfId="2" applyNumberFormat="1" applyFont="1" applyFill="1" applyBorder="1" applyAlignment="1">
      <alignment vertical="center"/>
    </xf>
    <xf numFmtId="0" fontId="17" fillId="0" borderId="0" xfId="0" applyFont="1">
      <alignment vertical="center"/>
    </xf>
    <xf numFmtId="176" fontId="17" fillId="4" borderId="22" xfId="2" applyNumberFormat="1" applyFont="1" applyFill="1" applyBorder="1" applyAlignment="1">
      <alignment vertical="center"/>
    </xf>
    <xf numFmtId="176" fontId="17" fillId="0" borderId="58" xfId="2" applyNumberFormat="1" applyFont="1" applyFill="1" applyBorder="1" applyAlignment="1">
      <alignment vertical="center"/>
    </xf>
    <xf numFmtId="176" fontId="17" fillId="0" borderId="17" xfId="2" applyNumberFormat="1" applyFont="1" applyFill="1" applyBorder="1" applyAlignment="1">
      <alignment vertical="center"/>
    </xf>
    <xf numFmtId="176" fontId="17" fillId="0" borderId="21" xfId="2" applyNumberFormat="1" applyFont="1" applyFill="1" applyBorder="1" applyAlignment="1">
      <alignment vertical="center"/>
    </xf>
    <xf numFmtId="0" fontId="7" fillId="0" borderId="0" xfId="0" applyFont="1">
      <alignment vertical="center"/>
    </xf>
    <xf numFmtId="38" fontId="17" fillId="5" borderId="11" xfId="1" applyFont="1" applyFill="1" applyBorder="1" applyAlignment="1">
      <alignment vertical="center"/>
    </xf>
    <xf numFmtId="176" fontId="17" fillId="5" borderId="10" xfId="2" applyNumberFormat="1" applyFont="1" applyFill="1" applyBorder="1" applyAlignment="1">
      <alignment vertical="center"/>
    </xf>
    <xf numFmtId="38" fontId="17" fillId="5" borderId="13" xfId="1" applyFont="1" applyFill="1" applyBorder="1" applyAlignment="1">
      <alignment vertical="center"/>
    </xf>
    <xf numFmtId="38" fontId="17" fillId="5" borderId="7" xfId="1" applyFont="1" applyFill="1" applyBorder="1" applyAlignment="1">
      <alignment vertical="center"/>
    </xf>
    <xf numFmtId="176" fontId="17" fillId="5" borderId="22" xfId="2" applyNumberFormat="1" applyFont="1" applyFill="1" applyBorder="1" applyAlignment="1">
      <alignment vertical="center"/>
    </xf>
    <xf numFmtId="0" fontId="8" fillId="0" borderId="61" xfId="0" applyFont="1" applyBorder="1">
      <alignment vertical="center"/>
    </xf>
    <xf numFmtId="38" fontId="8" fillId="0" borderId="13" xfId="0" applyNumberFormat="1" applyFont="1" applyBorder="1">
      <alignment vertical="center"/>
    </xf>
    <xf numFmtId="0" fontId="8" fillId="0" borderId="53" xfId="0" applyFont="1" applyBorder="1">
      <alignment vertical="center"/>
    </xf>
    <xf numFmtId="0" fontId="8" fillId="0" borderId="13" xfId="0" applyFont="1" applyBorder="1">
      <alignment vertical="center"/>
    </xf>
    <xf numFmtId="38" fontId="8" fillId="2" borderId="13" xfId="1" applyFont="1" applyFill="1" applyBorder="1" applyAlignment="1">
      <alignment vertical="center"/>
    </xf>
    <xf numFmtId="0" fontId="8" fillId="0" borderId="64" xfId="0" applyFont="1" applyBorder="1">
      <alignment vertical="center"/>
    </xf>
    <xf numFmtId="0" fontId="8" fillId="0" borderId="55" xfId="0" applyFont="1" applyBorder="1">
      <alignment vertical="center"/>
    </xf>
    <xf numFmtId="38" fontId="8" fillId="3" borderId="13" xfId="1" applyFont="1" applyFill="1" applyBorder="1" applyAlignment="1">
      <alignment vertical="center"/>
    </xf>
    <xf numFmtId="38" fontId="8" fillId="3" borderId="55" xfId="1" applyFont="1" applyFill="1" applyBorder="1" applyAlignment="1">
      <alignment vertical="center"/>
    </xf>
    <xf numFmtId="0" fontId="8" fillId="0" borderId="54" xfId="0" applyFont="1" applyBorder="1">
      <alignment vertical="center"/>
    </xf>
    <xf numFmtId="38" fontId="17" fillId="3" borderId="13" xfId="1" applyFont="1" applyFill="1" applyBorder="1" applyAlignment="1">
      <alignment vertical="center"/>
    </xf>
    <xf numFmtId="0" fontId="8" fillId="0" borderId="62" xfId="0" applyFont="1" applyBorder="1">
      <alignment vertical="center"/>
    </xf>
    <xf numFmtId="0" fontId="8" fillId="0" borderId="63" xfId="0" applyFont="1" applyBorder="1">
      <alignment vertical="center"/>
    </xf>
    <xf numFmtId="38" fontId="8" fillId="0" borderId="7" xfId="0" applyNumberFormat="1" applyFont="1" applyBorder="1">
      <alignment vertical="center"/>
    </xf>
    <xf numFmtId="38" fontId="8" fillId="0" borderId="8" xfId="0" applyNumberFormat="1" applyFont="1" applyBorder="1">
      <alignment vertical="center"/>
    </xf>
    <xf numFmtId="0" fontId="8" fillId="0" borderId="53" xfId="0" applyFont="1" applyBorder="1" applyAlignment="1">
      <alignment vertical="center" wrapText="1"/>
    </xf>
    <xf numFmtId="0" fontId="8" fillId="0" borderId="56" xfId="0" applyFont="1" applyBorder="1">
      <alignment vertical="center"/>
    </xf>
    <xf numFmtId="0" fontId="8" fillId="0" borderId="57" xfId="0" applyFont="1" applyBorder="1">
      <alignment vertical="center"/>
    </xf>
    <xf numFmtId="0" fontId="12" fillId="0" borderId="1"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48" xfId="0" applyFont="1" applyBorder="1" applyAlignment="1">
      <alignment horizontal="center" vertical="center"/>
    </xf>
    <xf numFmtId="0" fontId="10" fillId="0" borderId="23" xfId="0" applyFont="1" applyBorder="1" applyAlignment="1">
      <alignment horizontal="center" vertical="center"/>
    </xf>
    <xf numFmtId="0" fontId="10" fillId="0" borderId="42" xfId="0" applyFont="1" applyBorder="1" applyAlignment="1">
      <alignment horizontal="center" vertical="center"/>
    </xf>
    <xf numFmtId="3" fontId="10" fillId="0" borderId="49" xfId="0" applyNumberFormat="1" applyFont="1" applyBorder="1" applyAlignment="1">
      <alignment horizontal="center" vertical="center"/>
    </xf>
    <xf numFmtId="3" fontId="10" fillId="0" borderId="30" xfId="0" applyNumberFormat="1" applyFont="1" applyBorder="1" applyAlignment="1">
      <alignment horizontal="center" vertical="center"/>
    </xf>
    <xf numFmtId="0" fontId="10" fillId="0" borderId="50" xfId="0" applyFont="1" applyBorder="1" applyAlignment="1">
      <alignment horizontal="center" vertical="center"/>
    </xf>
    <xf numFmtId="0" fontId="10" fillId="0" borderId="39" xfId="0" applyFont="1" applyBorder="1" applyAlignment="1">
      <alignment horizontal="center" vertical="center"/>
    </xf>
    <xf numFmtId="4" fontId="10" fillId="0" borderId="23" xfId="0" applyNumberFormat="1" applyFont="1" applyBorder="1" applyAlignment="1">
      <alignment horizontal="center" vertical="center"/>
    </xf>
    <xf numFmtId="0" fontId="8" fillId="0" borderId="10" xfId="0" applyFont="1" applyBorder="1" applyAlignment="1">
      <alignment horizontal="center" vertical="center"/>
    </xf>
    <xf numFmtId="0" fontId="8" fillId="0" borderId="27" xfId="0" applyFont="1" applyBorder="1" applyAlignment="1">
      <alignment horizontal="center" vertical="center"/>
    </xf>
    <xf numFmtId="0" fontId="8" fillId="0" borderId="38" xfId="0" applyFont="1" applyBorder="1" applyAlignment="1">
      <alignment horizontal="center" vertical="center"/>
    </xf>
    <xf numFmtId="0" fontId="8" fillId="0" borderId="40" xfId="0" applyFont="1" applyBorder="1" applyAlignment="1">
      <alignment horizontal="center" vertical="center"/>
    </xf>
    <xf numFmtId="0" fontId="8" fillId="0" borderId="25" xfId="0" applyFont="1" applyBorder="1" applyAlignment="1">
      <alignment horizontal="center" vertical="center"/>
    </xf>
    <xf numFmtId="0" fontId="8" fillId="0" borderId="47" xfId="0" applyFont="1" applyBorder="1" applyAlignment="1">
      <alignment horizontal="center" vertical="center"/>
    </xf>
    <xf numFmtId="0" fontId="8" fillId="0" borderId="43" xfId="0" applyFont="1" applyBorder="1" applyAlignment="1">
      <alignment horizontal="center" vertical="center"/>
    </xf>
    <xf numFmtId="0" fontId="8" fillId="0" borderId="36" xfId="0" applyFont="1" applyBorder="1" applyAlignment="1">
      <alignment horizontal="center" vertical="center"/>
    </xf>
    <xf numFmtId="0" fontId="8" fillId="0" borderId="44" xfId="0" applyFont="1" applyBorder="1" applyAlignment="1">
      <alignment horizontal="center" vertical="center"/>
    </xf>
    <xf numFmtId="2" fontId="7" fillId="0" borderId="39" xfId="0" applyNumberFormat="1" applyFont="1" applyBorder="1" applyAlignment="1">
      <alignment horizontal="center" vertical="center"/>
    </xf>
    <xf numFmtId="2" fontId="7" fillId="0" borderId="42" xfId="0" applyNumberFormat="1" applyFont="1" applyBorder="1" applyAlignment="1">
      <alignment horizontal="center" vertical="center"/>
    </xf>
    <xf numFmtId="2" fontId="7" fillId="0" borderId="37" xfId="0" applyNumberFormat="1" applyFont="1" applyBorder="1" applyAlignment="1">
      <alignment horizontal="center" vertical="center"/>
    </xf>
    <xf numFmtId="2" fontId="7" fillId="0" borderId="41" xfId="0" applyNumberFormat="1" applyFont="1" applyBorder="1" applyAlignment="1">
      <alignment horizontal="center" vertical="center"/>
    </xf>
    <xf numFmtId="10" fontId="7" fillId="0" borderId="37" xfId="2" applyNumberFormat="1" applyFont="1" applyBorder="1" applyAlignment="1">
      <alignment horizontal="center" vertical="center"/>
    </xf>
    <xf numFmtId="10" fontId="7" fillId="0" borderId="41" xfId="2" applyNumberFormat="1" applyFont="1" applyBorder="1" applyAlignment="1">
      <alignment horizontal="center" vertical="center"/>
    </xf>
    <xf numFmtId="10" fontId="7" fillId="0" borderId="39" xfId="2" applyNumberFormat="1" applyFont="1" applyBorder="1" applyAlignment="1">
      <alignment horizontal="center" vertical="center"/>
    </xf>
    <xf numFmtId="10" fontId="7" fillId="0" borderId="42" xfId="2" applyNumberFormat="1" applyFont="1" applyBorder="1" applyAlignment="1">
      <alignment horizontal="center" vertical="center"/>
    </xf>
  </cellXfs>
  <cellStyles count="6">
    <cellStyle name="パーセント" xfId="2" builtinId="5"/>
    <cellStyle name="桁区切り" xfId="1" builtinId="6"/>
    <cellStyle name="標準" xfId="0" builtinId="0"/>
    <cellStyle name="標準 2" xfId="3" xr:uid="{00000000-0005-0000-0000-000004000000}"/>
    <cellStyle name="標準 3" xfId="4" xr:uid="{00000000-0005-0000-0000-000005000000}"/>
    <cellStyle name="標準 4" xfId="5" xr:uid="{92D65F6C-CC8E-4B8C-BB92-D367FD31E9D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3"/>
  <sheetViews>
    <sheetView tabSelected="1" view="pageBreakPreview" topLeftCell="A42" zoomScaleNormal="70" zoomScaleSheetLayoutView="100" workbookViewId="0">
      <selection activeCell="D53" sqref="D53"/>
    </sheetView>
  </sheetViews>
  <sheetFormatPr defaultColWidth="9" defaultRowHeight="18"/>
  <cols>
    <col min="1" max="1" width="3.5" style="3" bestFit="1" customWidth="1"/>
    <col min="2" max="2" width="56.19921875" style="1" bestFit="1" customWidth="1"/>
    <col min="3" max="5" width="18.59765625" style="1" customWidth="1"/>
    <col min="6" max="6" width="18.59765625" style="85" customWidth="1"/>
    <col min="7" max="9" width="18.59765625" style="1" customWidth="1"/>
    <col min="10" max="10" width="3.796875" style="1" customWidth="1"/>
    <col min="11" max="11" width="18.59765625" style="1" customWidth="1"/>
    <col min="12" max="12" width="12.59765625" style="1" bestFit="1" customWidth="1"/>
    <col min="13" max="13" width="6.5" style="1" bestFit="1" customWidth="1"/>
    <col min="14" max="14" width="8.59765625" style="1" bestFit="1" customWidth="1"/>
    <col min="15" max="16" width="18.59765625" style="1" customWidth="1"/>
    <col min="17" max="18" width="18.59765625" style="3" customWidth="1"/>
    <col min="19" max="16384" width="9" style="3"/>
  </cols>
  <sheetData>
    <row r="1" spans="1:14" ht="19.8">
      <c r="B1" s="72" t="s">
        <v>87</v>
      </c>
    </row>
    <row r="2" spans="1:14" ht="19.8">
      <c r="B2" s="73" t="s">
        <v>86</v>
      </c>
    </row>
    <row r="3" spans="1:14" ht="18.600000000000001" thickBot="1">
      <c r="B3" s="71" t="s">
        <v>88</v>
      </c>
    </row>
    <row r="4" spans="1:14" ht="19.8">
      <c r="B4" s="114" t="s">
        <v>0</v>
      </c>
      <c r="C4" s="116" t="s">
        <v>22</v>
      </c>
      <c r="D4" s="117"/>
      <c r="E4" s="118"/>
      <c r="F4" s="124" t="s">
        <v>1</v>
      </c>
      <c r="G4" s="117"/>
      <c r="H4" s="118"/>
      <c r="I4" s="4" t="s">
        <v>2</v>
      </c>
      <c r="J4" s="5"/>
      <c r="L4" s="6"/>
      <c r="M4" s="6"/>
    </row>
    <row r="5" spans="1:14" ht="19.8">
      <c r="B5" s="115"/>
      <c r="C5" s="119" t="s">
        <v>23</v>
      </c>
      <c r="D5" s="120"/>
      <c r="E5" s="121"/>
      <c r="F5" s="125" t="s">
        <v>3</v>
      </c>
      <c r="G5" s="120"/>
      <c r="H5" s="121"/>
      <c r="I5" s="7" t="s">
        <v>4</v>
      </c>
      <c r="J5" s="5"/>
    </row>
    <row r="6" spans="1:14" ht="19.8">
      <c r="B6" s="115"/>
      <c r="C6" s="122">
        <f>C42</f>
        <v>3551949</v>
      </c>
      <c r="D6" s="123"/>
      <c r="E6" s="8" t="s">
        <v>5</v>
      </c>
      <c r="F6" s="126">
        <f>C6*K52</f>
        <v>1697.8316220000002</v>
      </c>
      <c r="G6" s="126"/>
      <c r="H6" s="9" t="s">
        <v>13</v>
      </c>
      <c r="I6" s="7" t="s">
        <v>6</v>
      </c>
      <c r="J6" s="5"/>
    </row>
    <row r="7" spans="1:14" ht="19.8">
      <c r="B7" s="115"/>
      <c r="C7" s="79" t="s">
        <v>77</v>
      </c>
      <c r="D7" s="69" t="s">
        <v>78</v>
      </c>
      <c r="E7" s="11" t="s">
        <v>79</v>
      </c>
      <c r="F7" s="83" t="s">
        <v>77</v>
      </c>
      <c r="G7" s="12" t="s">
        <v>80</v>
      </c>
      <c r="H7" s="13" t="s">
        <v>81</v>
      </c>
      <c r="I7" s="7" t="s">
        <v>7</v>
      </c>
      <c r="J7" s="5"/>
    </row>
    <row r="8" spans="1:14" ht="20.399999999999999" thickBot="1">
      <c r="B8" s="115"/>
      <c r="C8" s="79" t="s">
        <v>8</v>
      </c>
      <c r="D8" s="69" t="s">
        <v>8</v>
      </c>
      <c r="E8" s="14" t="s">
        <v>9</v>
      </c>
      <c r="F8" s="83" t="s">
        <v>17</v>
      </c>
      <c r="G8" s="10" t="s">
        <v>17</v>
      </c>
      <c r="H8" s="15" t="s">
        <v>10</v>
      </c>
      <c r="I8" s="7" t="s">
        <v>11</v>
      </c>
      <c r="J8" s="5"/>
      <c r="L8" s="2"/>
      <c r="M8" s="2"/>
    </row>
    <row r="9" spans="1:14">
      <c r="A9" s="3">
        <v>1</v>
      </c>
      <c r="B9" s="16" t="s">
        <v>45</v>
      </c>
      <c r="C9" s="91">
        <v>507695</v>
      </c>
      <c r="D9" s="17"/>
      <c r="E9" s="18">
        <f>D9/C9</f>
        <v>0</v>
      </c>
      <c r="F9" s="92">
        <f>C9*$K$52</f>
        <v>242.67821000000001</v>
      </c>
      <c r="G9" s="19">
        <f>D9*$K$52</f>
        <v>0</v>
      </c>
      <c r="H9" s="20">
        <f>G9/F9</f>
        <v>0</v>
      </c>
      <c r="I9" s="21">
        <f t="shared" ref="I9:I23" si="0">D9*$L$52</f>
        <v>0</v>
      </c>
      <c r="J9" s="22"/>
    </row>
    <row r="10" spans="1:14">
      <c r="A10" s="3">
        <f>A9+1</f>
        <v>2</v>
      </c>
      <c r="B10" s="23" t="s">
        <v>46</v>
      </c>
      <c r="C10" s="80">
        <v>141790</v>
      </c>
      <c r="D10" s="58"/>
      <c r="E10" s="24">
        <f t="shared" ref="E10:E40" si="1">D10/C10</f>
        <v>0</v>
      </c>
      <c r="F10" s="84">
        <f t="shared" ref="F10:F32" si="2">C10*$K$52</f>
        <v>67.775620000000004</v>
      </c>
      <c r="G10" s="25">
        <f t="shared" ref="G10:G32" si="3">D10*$K$52</f>
        <v>0</v>
      </c>
      <c r="H10" s="26">
        <f t="shared" ref="H10:H42" si="4">G10/F10</f>
        <v>0</v>
      </c>
      <c r="I10" s="27">
        <f t="shared" si="0"/>
        <v>0</v>
      </c>
      <c r="J10" s="22"/>
    </row>
    <row r="11" spans="1:14">
      <c r="A11" s="3">
        <f t="shared" ref="A11:A40" si="5">A10+1</f>
        <v>3</v>
      </c>
      <c r="B11" s="23" t="s">
        <v>47</v>
      </c>
      <c r="C11" s="80">
        <v>168251</v>
      </c>
      <c r="D11" s="58"/>
      <c r="E11" s="24">
        <f t="shared" si="1"/>
        <v>0</v>
      </c>
      <c r="F11" s="84">
        <f t="shared" si="2"/>
        <v>80.423978000000005</v>
      </c>
      <c r="G11" s="25">
        <f t="shared" si="3"/>
        <v>0</v>
      </c>
      <c r="H11" s="26">
        <f t="shared" si="4"/>
        <v>0</v>
      </c>
      <c r="I11" s="27">
        <f t="shared" si="0"/>
        <v>0</v>
      </c>
      <c r="J11" s="22"/>
    </row>
    <row r="12" spans="1:14">
      <c r="A12" s="3">
        <f t="shared" si="5"/>
        <v>4</v>
      </c>
      <c r="B12" s="23" t="s">
        <v>48</v>
      </c>
      <c r="C12" s="80">
        <v>145408</v>
      </c>
      <c r="D12" s="58"/>
      <c r="E12" s="24">
        <f t="shared" si="1"/>
        <v>0</v>
      </c>
      <c r="F12" s="84">
        <f t="shared" si="2"/>
        <v>69.505024000000006</v>
      </c>
      <c r="G12" s="25">
        <f t="shared" si="3"/>
        <v>0</v>
      </c>
      <c r="H12" s="26">
        <f t="shared" si="4"/>
        <v>0</v>
      </c>
      <c r="I12" s="27">
        <f t="shared" si="0"/>
        <v>0</v>
      </c>
      <c r="J12" s="22"/>
    </row>
    <row r="13" spans="1:14">
      <c r="A13" s="3">
        <f t="shared" si="5"/>
        <v>5</v>
      </c>
      <c r="B13" s="23" t="s">
        <v>49</v>
      </c>
      <c r="C13" s="80">
        <v>101713</v>
      </c>
      <c r="D13" s="58"/>
      <c r="E13" s="24">
        <f t="shared" si="1"/>
        <v>0</v>
      </c>
      <c r="F13" s="84">
        <f t="shared" si="2"/>
        <v>48.618814</v>
      </c>
      <c r="G13" s="25">
        <f t="shared" si="3"/>
        <v>0</v>
      </c>
      <c r="H13" s="26">
        <f t="shared" si="4"/>
        <v>0</v>
      </c>
      <c r="I13" s="27">
        <f t="shared" si="0"/>
        <v>0</v>
      </c>
      <c r="J13" s="22"/>
    </row>
    <row r="14" spans="1:14">
      <c r="A14" s="3">
        <f t="shared" si="5"/>
        <v>6</v>
      </c>
      <c r="B14" s="23" t="s">
        <v>50</v>
      </c>
      <c r="C14" s="80">
        <v>63141</v>
      </c>
      <c r="D14" s="58"/>
      <c r="E14" s="24">
        <f t="shared" si="1"/>
        <v>0</v>
      </c>
      <c r="F14" s="84">
        <f t="shared" si="2"/>
        <v>30.181398000000002</v>
      </c>
      <c r="G14" s="25">
        <f t="shared" si="3"/>
        <v>0</v>
      </c>
      <c r="H14" s="26">
        <f t="shared" si="4"/>
        <v>0</v>
      </c>
      <c r="I14" s="27">
        <f t="shared" si="0"/>
        <v>0</v>
      </c>
      <c r="J14" s="22"/>
    </row>
    <row r="15" spans="1:14">
      <c r="A15" s="3">
        <f t="shared" si="5"/>
        <v>7</v>
      </c>
      <c r="B15" s="23" t="s">
        <v>51</v>
      </c>
      <c r="C15" s="80">
        <v>137120</v>
      </c>
      <c r="D15" s="58"/>
      <c r="E15" s="24">
        <f t="shared" si="1"/>
        <v>0</v>
      </c>
      <c r="F15" s="84">
        <f t="shared" si="2"/>
        <v>65.543360000000007</v>
      </c>
      <c r="G15" s="25">
        <f t="shared" si="3"/>
        <v>0</v>
      </c>
      <c r="H15" s="26">
        <f t="shared" si="4"/>
        <v>0</v>
      </c>
      <c r="I15" s="27">
        <f t="shared" si="0"/>
        <v>0</v>
      </c>
      <c r="J15" s="22"/>
      <c r="N15" s="28"/>
    </row>
    <row r="16" spans="1:14">
      <c r="A16" s="3">
        <f t="shared" si="5"/>
        <v>8</v>
      </c>
      <c r="B16" s="23" t="s">
        <v>52</v>
      </c>
      <c r="C16" s="80">
        <v>122107</v>
      </c>
      <c r="D16" s="58"/>
      <c r="E16" s="24">
        <f t="shared" si="1"/>
        <v>0</v>
      </c>
      <c r="F16" s="84">
        <f t="shared" si="2"/>
        <v>58.367146000000005</v>
      </c>
      <c r="G16" s="25">
        <f t="shared" si="3"/>
        <v>0</v>
      </c>
      <c r="H16" s="26">
        <f t="shared" si="4"/>
        <v>0</v>
      </c>
      <c r="I16" s="27">
        <f t="shared" si="0"/>
        <v>0</v>
      </c>
      <c r="J16" s="22"/>
    </row>
    <row r="17" spans="1:14">
      <c r="A17" s="3">
        <f t="shared" si="5"/>
        <v>9</v>
      </c>
      <c r="B17" s="23" t="s">
        <v>53</v>
      </c>
      <c r="C17" s="81"/>
      <c r="D17" s="75" t="s">
        <v>89</v>
      </c>
      <c r="E17" s="76"/>
      <c r="F17" s="86"/>
      <c r="G17" s="75" t="s">
        <v>89</v>
      </c>
      <c r="H17" s="77"/>
      <c r="I17" s="78"/>
      <c r="J17" s="22"/>
    </row>
    <row r="18" spans="1:14">
      <c r="A18" s="3">
        <f t="shared" si="5"/>
        <v>10</v>
      </c>
      <c r="B18" s="23" t="s">
        <v>54</v>
      </c>
      <c r="C18" s="80">
        <v>51703</v>
      </c>
      <c r="D18" s="58"/>
      <c r="E18" s="24">
        <f t="shared" si="1"/>
        <v>0</v>
      </c>
      <c r="F18" s="84">
        <f t="shared" si="2"/>
        <v>24.714034000000002</v>
      </c>
      <c r="G18" s="25">
        <f t="shared" si="3"/>
        <v>0</v>
      </c>
      <c r="H18" s="26">
        <f t="shared" si="4"/>
        <v>0</v>
      </c>
      <c r="I18" s="27">
        <f t="shared" si="0"/>
        <v>0</v>
      </c>
      <c r="J18" s="22"/>
    </row>
    <row r="19" spans="1:14">
      <c r="A19" s="3">
        <f t="shared" si="5"/>
        <v>11</v>
      </c>
      <c r="B19" s="23" t="s">
        <v>55</v>
      </c>
      <c r="C19" s="80">
        <v>142373</v>
      </c>
      <c r="D19" s="58"/>
      <c r="E19" s="24">
        <f t="shared" si="1"/>
        <v>0</v>
      </c>
      <c r="F19" s="84">
        <f t="shared" si="2"/>
        <v>68.054293999999999</v>
      </c>
      <c r="G19" s="25">
        <f t="shared" si="3"/>
        <v>0</v>
      </c>
      <c r="H19" s="26">
        <f t="shared" si="4"/>
        <v>0</v>
      </c>
      <c r="I19" s="27">
        <f t="shared" si="0"/>
        <v>0</v>
      </c>
      <c r="J19" s="22"/>
    </row>
    <row r="20" spans="1:14">
      <c r="A20" s="3">
        <f t="shared" si="5"/>
        <v>12</v>
      </c>
      <c r="B20" s="23" t="s">
        <v>56</v>
      </c>
      <c r="C20" s="80">
        <v>15378</v>
      </c>
      <c r="D20" s="58"/>
      <c r="E20" s="24">
        <f t="shared" si="1"/>
        <v>0</v>
      </c>
      <c r="F20" s="84">
        <f t="shared" si="2"/>
        <v>7.3506840000000002</v>
      </c>
      <c r="G20" s="25">
        <f t="shared" si="3"/>
        <v>0</v>
      </c>
      <c r="H20" s="26">
        <f t="shared" si="4"/>
        <v>0</v>
      </c>
      <c r="I20" s="27">
        <f t="shared" si="0"/>
        <v>0</v>
      </c>
      <c r="J20" s="22"/>
    </row>
    <row r="21" spans="1:14">
      <c r="A21" s="3">
        <f t="shared" si="5"/>
        <v>13</v>
      </c>
      <c r="B21" s="23" t="s">
        <v>57</v>
      </c>
      <c r="C21" s="80">
        <v>16984</v>
      </c>
      <c r="D21" s="58"/>
      <c r="E21" s="24">
        <f t="shared" si="1"/>
        <v>0</v>
      </c>
      <c r="F21" s="84">
        <f t="shared" si="2"/>
        <v>8.1183519999999998</v>
      </c>
      <c r="G21" s="25">
        <f t="shared" si="3"/>
        <v>0</v>
      </c>
      <c r="H21" s="26">
        <f t="shared" si="4"/>
        <v>0</v>
      </c>
      <c r="I21" s="27">
        <f t="shared" si="0"/>
        <v>0</v>
      </c>
      <c r="J21" s="22"/>
    </row>
    <row r="22" spans="1:14">
      <c r="A22" s="3">
        <f t="shared" si="5"/>
        <v>14</v>
      </c>
      <c r="B22" s="23" t="s">
        <v>58</v>
      </c>
      <c r="C22" s="80">
        <v>17242</v>
      </c>
      <c r="D22" s="58"/>
      <c r="E22" s="24">
        <f t="shared" si="1"/>
        <v>0</v>
      </c>
      <c r="F22" s="84">
        <f t="shared" si="2"/>
        <v>8.241676</v>
      </c>
      <c r="G22" s="25">
        <f t="shared" si="3"/>
        <v>0</v>
      </c>
      <c r="H22" s="26">
        <f t="shared" si="4"/>
        <v>0</v>
      </c>
      <c r="I22" s="27">
        <f t="shared" si="0"/>
        <v>0</v>
      </c>
      <c r="J22" s="22"/>
    </row>
    <row r="23" spans="1:14">
      <c r="A23" s="3">
        <f t="shared" si="5"/>
        <v>15</v>
      </c>
      <c r="B23" s="37" t="s">
        <v>59</v>
      </c>
      <c r="C23" s="82">
        <v>92884</v>
      </c>
      <c r="D23" s="38"/>
      <c r="E23" s="65">
        <f t="shared" si="1"/>
        <v>0</v>
      </c>
      <c r="F23" s="87">
        <f t="shared" si="2"/>
        <v>44.398552000000002</v>
      </c>
      <c r="G23" s="66">
        <f t="shared" si="3"/>
        <v>0</v>
      </c>
      <c r="H23" s="67">
        <f t="shared" si="4"/>
        <v>0</v>
      </c>
      <c r="I23" s="68">
        <f t="shared" si="0"/>
        <v>0</v>
      </c>
      <c r="J23" s="22"/>
      <c r="L23" s="2"/>
    </row>
    <row r="24" spans="1:14">
      <c r="A24" s="3">
        <f>A23+1</f>
        <v>16</v>
      </c>
      <c r="B24" s="23" t="s">
        <v>60</v>
      </c>
      <c r="C24" s="80">
        <v>36364</v>
      </c>
      <c r="D24" s="58"/>
      <c r="E24" s="24">
        <f t="shared" si="1"/>
        <v>0</v>
      </c>
      <c r="F24" s="84">
        <f t="shared" si="2"/>
        <v>17.381992</v>
      </c>
      <c r="G24" s="25">
        <f t="shared" si="3"/>
        <v>0</v>
      </c>
      <c r="H24" s="26">
        <f t="shared" si="4"/>
        <v>0</v>
      </c>
      <c r="I24" s="27">
        <f t="shared" ref="I24:I40" si="6">D24*$L$52</f>
        <v>0</v>
      </c>
      <c r="J24" s="22"/>
      <c r="K24" s="90"/>
      <c r="L24" s="54"/>
    </row>
    <row r="25" spans="1:14">
      <c r="A25" s="3">
        <f t="shared" si="5"/>
        <v>17</v>
      </c>
      <c r="B25" s="23" t="s">
        <v>61</v>
      </c>
      <c r="C25" s="80">
        <v>58812</v>
      </c>
      <c r="D25" s="58"/>
      <c r="E25" s="24">
        <f t="shared" si="1"/>
        <v>0</v>
      </c>
      <c r="F25" s="84">
        <f t="shared" si="2"/>
        <v>28.112136</v>
      </c>
      <c r="G25" s="25">
        <f t="shared" si="3"/>
        <v>0</v>
      </c>
      <c r="H25" s="26">
        <f t="shared" si="4"/>
        <v>0</v>
      </c>
      <c r="I25" s="27">
        <f t="shared" si="6"/>
        <v>0</v>
      </c>
      <c r="J25" s="22"/>
      <c r="K25" s="57"/>
      <c r="L25" s="57"/>
    </row>
    <row r="26" spans="1:14">
      <c r="A26" s="3">
        <f t="shared" si="5"/>
        <v>18</v>
      </c>
      <c r="B26" s="23" t="s">
        <v>62</v>
      </c>
      <c r="C26" s="80">
        <v>314524</v>
      </c>
      <c r="D26" s="58"/>
      <c r="E26" s="24">
        <f t="shared" si="1"/>
        <v>0</v>
      </c>
      <c r="F26" s="84">
        <f t="shared" si="2"/>
        <v>150.34247200000001</v>
      </c>
      <c r="G26" s="25">
        <f t="shared" si="3"/>
        <v>0</v>
      </c>
      <c r="H26" s="26">
        <f t="shared" si="4"/>
        <v>0</v>
      </c>
      <c r="I26" s="27">
        <f t="shared" si="6"/>
        <v>0</v>
      </c>
      <c r="J26" s="22"/>
    </row>
    <row r="27" spans="1:14">
      <c r="A27" s="3">
        <f t="shared" si="5"/>
        <v>19</v>
      </c>
      <c r="B27" s="23" t="s">
        <v>63</v>
      </c>
      <c r="C27" s="80">
        <v>144471</v>
      </c>
      <c r="D27" s="58"/>
      <c r="E27" s="24">
        <f t="shared" si="1"/>
        <v>0</v>
      </c>
      <c r="F27" s="84">
        <f t="shared" si="2"/>
        <v>69.057138000000009</v>
      </c>
      <c r="G27" s="25">
        <f t="shared" si="3"/>
        <v>0</v>
      </c>
      <c r="H27" s="26">
        <f t="shared" si="4"/>
        <v>0</v>
      </c>
      <c r="I27" s="27">
        <f t="shared" si="6"/>
        <v>0</v>
      </c>
      <c r="J27" s="22"/>
    </row>
    <row r="28" spans="1:14" ht="18.600000000000001" thickBot="1">
      <c r="A28" s="3">
        <f t="shared" si="5"/>
        <v>20</v>
      </c>
      <c r="B28" s="23" t="s">
        <v>64</v>
      </c>
      <c r="C28" s="80">
        <v>76650</v>
      </c>
      <c r="D28" s="58"/>
      <c r="E28" s="24">
        <f t="shared" si="1"/>
        <v>0</v>
      </c>
      <c r="F28" s="84">
        <f t="shared" si="2"/>
        <v>36.6387</v>
      </c>
      <c r="G28" s="25">
        <f t="shared" si="3"/>
        <v>0</v>
      </c>
      <c r="H28" s="26">
        <f t="shared" si="4"/>
        <v>0</v>
      </c>
      <c r="I28" s="27">
        <f t="shared" si="6"/>
        <v>0</v>
      </c>
      <c r="J28" s="22"/>
      <c r="K28" s="1" t="s">
        <v>34</v>
      </c>
    </row>
    <row r="29" spans="1:14" ht="18.600000000000001" thickTop="1">
      <c r="A29" s="3">
        <f t="shared" si="5"/>
        <v>21</v>
      </c>
      <c r="B29" s="23" t="s">
        <v>65</v>
      </c>
      <c r="C29" s="80">
        <v>301649</v>
      </c>
      <c r="D29" s="58"/>
      <c r="E29" s="24">
        <f t="shared" si="1"/>
        <v>0</v>
      </c>
      <c r="F29" s="84">
        <f t="shared" si="2"/>
        <v>144.188222</v>
      </c>
      <c r="G29" s="25">
        <f t="shared" si="3"/>
        <v>0</v>
      </c>
      <c r="H29" s="26">
        <f t="shared" si="4"/>
        <v>0</v>
      </c>
      <c r="I29" s="27">
        <f t="shared" si="6"/>
        <v>0</v>
      </c>
      <c r="J29" s="22"/>
      <c r="K29" s="35" t="s">
        <v>33</v>
      </c>
      <c r="L29" s="36" t="s">
        <v>37</v>
      </c>
      <c r="M29" s="36" t="s">
        <v>38</v>
      </c>
      <c r="N29" s="74" t="s">
        <v>39</v>
      </c>
    </row>
    <row r="30" spans="1:14">
      <c r="A30" s="3">
        <f t="shared" si="5"/>
        <v>22</v>
      </c>
      <c r="B30" s="23" t="s">
        <v>66</v>
      </c>
      <c r="C30" s="93">
        <v>58031</v>
      </c>
      <c r="D30" s="58"/>
      <c r="E30" s="24">
        <f t="shared" si="1"/>
        <v>0</v>
      </c>
      <c r="F30" s="95">
        <f t="shared" si="2"/>
        <v>27.738818000000002</v>
      </c>
      <c r="G30" s="25">
        <f t="shared" si="3"/>
        <v>0</v>
      </c>
      <c r="H30" s="26">
        <f t="shared" si="4"/>
        <v>0</v>
      </c>
      <c r="I30" s="27">
        <f t="shared" si="6"/>
        <v>0</v>
      </c>
      <c r="J30" s="22"/>
      <c r="K30" s="98" t="s">
        <v>42</v>
      </c>
      <c r="L30" s="97">
        <f>I42</f>
        <v>0</v>
      </c>
      <c r="M30" s="97" t="s">
        <v>36</v>
      </c>
      <c r="N30" s="96" t="s">
        <v>28</v>
      </c>
    </row>
    <row r="31" spans="1:14">
      <c r="A31" s="3">
        <f t="shared" si="5"/>
        <v>23</v>
      </c>
      <c r="B31" s="23" t="s">
        <v>67</v>
      </c>
      <c r="C31" s="80">
        <v>73077</v>
      </c>
      <c r="D31" s="58"/>
      <c r="E31" s="24">
        <f>D31/C31</f>
        <v>0</v>
      </c>
      <c r="F31" s="84">
        <f t="shared" si="2"/>
        <v>34.930806000000004</v>
      </c>
      <c r="G31" s="25">
        <f t="shared" si="3"/>
        <v>0</v>
      </c>
      <c r="H31" s="26">
        <f t="shared" si="4"/>
        <v>0</v>
      </c>
      <c r="I31" s="27">
        <f t="shared" si="6"/>
        <v>0</v>
      </c>
      <c r="J31" s="22"/>
      <c r="K31" s="98"/>
      <c r="L31" s="97"/>
      <c r="M31" s="97"/>
      <c r="N31" s="96"/>
    </row>
    <row r="32" spans="1:14">
      <c r="A32" s="3">
        <f t="shared" si="5"/>
        <v>24</v>
      </c>
      <c r="B32" s="23" t="s">
        <v>68</v>
      </c>
      <c r="C32" s="80">
        <v>12909</v>
      </c>
      <c r="D32" s="58"/>
      <c r="E32" s="24">
        <f t="shared" si="1"/>
        <v>0</v>
      </c>
      <c r="F32" s="84">
        <f t="shared" si="2"/>
        <v>6.1705019999999999</v>
      </c>
      <c r="G32" s="25">
        <f t="shared" si="3"/>
        <v>0</v>
      </c>
      <c r="H32" s="26">
        <f t="shared" si="4"/>
        <v>0</v>
      </c>
      <c r="I32" s="27">
        <f t="shared" si="6"/>
        <v>0</v>
      </c>
      <c r="J32" s="22"/>
      <c r="K32" s="98" t="s">
        <v>26</v>
      </c>
      <c r="L32" s="106">
        <v>8000000</v>
      </c>
      <c r="M32" s="97" t="s">
        <v>36</v>
      </c>
      <c r="N32" s="96" t="s">
        <v>29</v>
      </c>
    </row>
    <row r="33" spans="1:14">
      <c r="A33" s="3">
        <f t="shared" si="5"/>
        <v>25</v>
      </c>
      <c r="B33" s="37" t="s">
        <v>69</v>
      </c>
      <c r="C33" s="82">
        <v>31183</v>
      </c>
      <c r="D33" s="38"/>
      <c r="E33" s="24">
        <f t="shared" si="1"/>
        <v>0</v>
      </c>
      <c r="F33" s="84">
        <f t="shared" ref="F33:F40" si="7">C33*$K$52</f>
        <v>14.905474</v>
      </c>
      <c r="G33" s="25">
        <f t="shared" ref="G33:G40" si="8">D33*$K$52</f>
        <v>0</v>
      </c>
      <c r="H33" s="26">
        <f t="shared" ref="H33:H40" si="9">G33/F33</f>
        <v>0</v>
      </c>
      <c r="I33" s="27">
        <f t="shared" si="6"/>
        <v>0</v>
      </c>
      <c r="J33" s="22"/>
      <c r="K33" s="98"/>
      <c r="L33" s="106"/>
      <c r="M33" s="97"/>
      <c r="N33" s="96"/>
    </row>
    <row r="34" spans="1:14">
      <c r="A34" s="3">
        <f t="shared" si="5"/>
        <v>26</v>
      </c>
      <c r="B34" s="37" t="s">
        <v>70</v>
      </c>
      <c r="C34" s="82">
        <v>55963</v>
      </c>
      <c r="D34" s="38"/>
      <c r="E34" s="24">
        <f t="shared" si="1"/>
        <v>0</v>
      </c>
      <c r="F34" s="84">
        <f t="shared" si="7"/>
        <v>26.750313999999999</v>
      </c>
      <c r="G34" s="25">
        <f t="shared" si="8"/>
        <v>0</v>
      </c>
      <c r="H34" s="26">
        <f t="shared" si="9"/>
        <v>0</v>
      </c>
      <c r="I34" s="27">
        <f t="shared" si="6"/>
        <v>0</v>
      </c>
      <c r="J34" s="22"/>
      <c r="K34" s="98"/>
      <c r="L34" s="106"/>
      <c r="M34" s="97"/>
      <c r="N34" s="96"/>
    </row>
    <row r="35" spans="1:14">
      <c r="A35" s="3">
        <f t="shared" si="5"/>
        <v>27</v>
      </c>
      <c r="B35" s="37" t="s">
        <v>71</v>
      </c>
      <c r="C35" s="82">
        <v>107957</v>
      </c>
      <c r="D35" s="38"/>
      <c r="E35" s="24">
        <f t="shared" si="1"/>
        <v>0</v>
      </c>
      <c r="F35" s="84">
        <f t="shared" si="7"/>
        <v>51.603446000000005</v>
      </c>
      <c r="G35" s="25">
        <f t="shared" si="8"/>
        <v>0</v>
      </c>
      <c r="H35" s="26">
        <f t="shared" si="9"/>
        <v>0</v>
      </c>
      <c r="I35" s="27">
        <f t="shared" si="6"/>
        <v>0</v>
      </c>
      <c r="J35" s="22"/>
      <c r="K35" s="98"/>
      <c r="L35" s="106"/>
      <c r="M35" s="97"/>
      <c r="N35" s="96"/>
    </row>
    <row r="36" spans="1:14">
      <c r="A36" s="3">
        <f t="shared" si="5"/>
        <v>28</v>
      </c>
      <c r="B36" s="37" t="s">
        <v>72</v>
      </c>
      <c r="C36" s="94">
        <v>53931</v>
      </c>
      <c r="D36" s="38"/>
      <c r="E36" s="24">
        <f t="shared" si="1"/>
        <v>0</v>
      </c>
      <c r="F36" s="95">
        <f>C36*$K$52</f>
        <v>25.779018000000001</v>
      </c>
      <c r="G36" s="25">
        <f t="shared" si="8"/>
        <v>0</v>
      </c>
      <c r="H36" s="26">
        <f t="shared" si="9"/>
        <v>0</v>
      </c>
      <c r="I36" s="27">
        <f t="shared" si="6"/>
        <v>0</v>
      </c>
      <c r="J36" s="22"/>
      <c r="K36" s="98"/>
      <c r="L36" s="106"/>
      <c r="M36" s="97"/>
      <c r="N36" s="96"/>
    </row>
    <row r="37" spans="1:14">
      <c r="A37" s="3">
        <f t="shared" si="5"/>
        <v>29</v>
      </c>
      <c r="B37" s="37" t="s">
        <v>73</v>
      </c>
      <c r="C37" s="82">
        <v>188641</v>
      </c>
      <c r="D37" s="38"/>
      <c r="E37" s="24">
        <f t="shared" si="1"/>
        <v>0</v>
      </c>
      <c r="F37" s="84">
        <f t="shared" si="7"/>
        <v>90.170398000000006</v>
      </c>
      <c r="G37" s="25">
        <f t="shared" si="8"/>
        <v>0</v>
      </c>
      <c r="H37" s="26">
        <f t="shared" si="9"/>
        <v>0</v>
      </c>
      <c r="I37" s="27">
        <f t="shared" si="6"/>
        <v>0</v>
      </c>
      <c r="J37" s="22"/>
      <c r="K37" s="98"/>
      <c r="L37" s="106"/>
      <c r="M37" s="97"/>
      <c r="N37" s="96"/>
    </row>
    <row r="38" spans="1:14">
      <c r="A38" s="3">
        <f t="shared" si="5"/>
        <v>30</v>
      </c>
      <c r="B38" s="37" t="s">
        <v>74</v>
      </c>
      <c r="C38" s="82">
        <v>208155</v>
      </c>
      <c r="D38" s="38"/>
      <c r="E38" s="24">
        <f t="shared" si="1"/>
        <v>0</v>
      </c>
      <c r="F38" s="84">
        <f t="shared" si="7"/>
        <v>99.498090000000005</v>
      </c>
      <c r="G38" s="25">
        <f t="shared" si="8"/>
        <v>0</v>
      </c>
      <c r="H38" s="26">
        <f t="shared" si="9"/>
        <v>0</v>
      </c>
      <c r="I38" s="27">
        <f t="shared" si="6"/>
        <v>0</v>
      </c>
      <c r="J38" s="22"/>
      <c r="K38" s="98"/>
      <c r="L38" s="106"/>
      <c r="M38" s="97"/>
      <c r="N38" s="96"/>
    </row>
    <row r="39" spans="1:14">
      <c r="A39" s="3">
        <f t="shared" si="5"/>
        <v>31</v>
      </c>
      <c r="B39" s="37" t="s">
        <v>75</v>
      </c>
      <c r="C39" s="82">
        <v>49212</v>
      </c>
      <c r="D39" s="38"/>
      <c r="E39" s="24">
        <f t="shared" si="1"/>
        <v>0</v>
      </c>
      <c r="F39" s="84">
        <f t="shared" si="7"/>
        <v>23.523336</v>
      </c>
      <c r="G39" s="25">
        <f t="shared" si="8"/>
        <v>0</v>
      </c>
      <c r="H39" s="26">
        <f t="shared" si="9"/>
        <v>0</v>
      </c>
      <c r="I39" s="27">
        <f t="shared" si="6"/>
        <v>0</v>
      </c>
      <c r="J39" s="22"/>
      <c r="K39" s="98"/>
      <c r="L39" s="106"/>
      <c r="M39" s="97"/>
      <c r="N39" s="96"/>
    </row>
    <row r="40" spans="1:14" ht="18.600000000000001" thickBot="1">
      <c r="A40" s="3">
        <f t="shared" si="5"/>
        <v>32</v>
      </c>
      <c r="B40" s="37" t="s">
        <v>76</v>
      </c>
      <c r="C40" s="82">
        <v>56631</v>
      </c>
      <c r="D40" s="38"/>
      <c r="E40" s="24">
        <f t="shared" si="1"/>
        <v>0</v>
      </c>
      <c r="F40" s="84">
        <f t="shared" si="7"/>
        <v>27.069618000000002</v>
      </c>
      <c r="G40" s="25">
        <f t="shared" si="8"/>
        <v>0</v>
      </c>
      <c r="H40" s="26">
        <f t="shared" si="9"/>
        <v>0</v>
      </c>
      <c r="I40" s="27">
        <f t="shared" si="6"/>
        <v>0</v>
      </c>
      <c r="J40" s="22"/>
      <c r="K40" s="98"/>
      <c r="L40" s="106"/>
      <c r="M40" s="97"/>
      <c r="N40" s="96"/>
    </row>
    <row r="41" spans="1:14" ht="18.600000000000001" thickBot="1">
      <c r="B41" s="29"/>
      <c r="C41" s="30"/>
      <c r="D41" s="30"/>
      <c r="E41" s="31"/>
      <c r="F41" s="88"/>
      <c r="G41" s="32"/>
      <c r="H41" s="33"/>
      <c r="I41" s="34"/>
      <c r="J41" s="22"/>
      <c r="K41" s="112" t="s">
        <v>27</v>
      </c>
      <c r="L41" s="109">
        <f>L30+L32</f>
        <v>8000000</v>
      </c>
      <c r="M41" s="109" t="s">
        <v>36</v>
      </c>
      <c r="N41" s="107" t="s">
        <v>31</v>
      </c>
    </row>
    <row r="42" spans="1:14" ht="18.600000000000001" thickBot="1">
      <c r="B42" s="29" t="s">
        <v>12</v>
      </c>
      <c r="C42" s="30">
        <f>SUM(C9:C41)</f>
        <v>3551949</v>
      </c>
      <c r="D42" s="30">
        <f>SUM(D9:D41)</f>
        <v>0</v>
      </c>
      <c r="E42" s="39">
        <f>D42/C42</f>
        <v>0</v>
      </c>
      <c r="F42" s="88">
        <f>C42*$K$52</f>
        <v>1697.8316220000002</v>
      </c>
      <c r="G42" s="32">
        <f>D42*$K$52</f>
        <v>0</v>
      </c>
      <c r="H42" s="33">
        <f t="shared" si="4"/>
        <v>0</v>
      </c>
      <c r="I42" s="34">
        <f>SUM(I9:I41)</f>
        <v>0</v>
      </c>
      <c r="J42" s="22"/>
      <c r="K42" s="113"/>
      <c r="L42" s="110"/>
      <c r="M42" s="110"/>
      <c r="N42" s="108"/>
    </row>
    <row r="43" spans="1:14" ht="30" customHeight="1" thickBot="1">
      <c r="B43" s="40"/>
      <c r="C43" s="41"/>
      <c r="D43" s="42"/>
      <c r="E43" s="43"/>
      <c r="F43" s="89"/>
      <c r="G43" s="44"/>
      <c r="H43" s="45"/>
      <c r="I43" s="46"/>
      <c r="J43" s="22"/>
      <c r="K43" s="98" t="s">
        <v>82</v>
      </c>
      <c r="L43" s="100"/>
      <c r="M43" s="99" t="s">
        <v>35</v>
      </c>
      <c r="N43" s="96" t="s">
        <v>30</v>
      </c>
    </row>
    <row r="44" spans="1:14">
      <c r="B44" s="131" t="s">
        <v>24</v>
      </c>
      <c r="C44" s="127" t="s">
        <v>43</v>
      </c>
      <c r="D44" s="133"/>
      <c r="E44" s="127" t="s">
        <v>21</v>
      </c>
      <c r="F44" s="133"/>
      <c r="G44" s="127" t="s">
        <v>40</v>
      </c>
      <c r="H44" s="128"/>
      <c r="J44" s="22"/>
      <c r="K44" s="98"/>
      <c r="L44" s="100"/>
      <c r="M44" s="99"/>
      <c r="N44" s="96"/>
    </row>
    <row r="45" spans="1:14" ht="30.6" thickBot="1">
      <c r="B45" s="132"/>
      <c r="C45" s="134"/>
      <c r="D45" s="135"/>
      <c r="E45" s="134"/>
      <c r="F45" s="135"/>
      <c r="G45" s="60" t="s">
        <v>84</v>
      </c>
      <c r="H45" s="70" t="s">
        <v>85</v>
      </c>
      <c r="J45" s="22"/>
      <c r="K45" s="111" t="s">
        <v>83</v>
      </c>
      <c r="L45" s="100"/>
      <c r="M45" s="99" t="s">
        <v>35</v>
      </c>
      <c r="N45" s="96" t="s">
        <v>32</v>
      </c>
    </row>
    <row r="46" spans="1:14">
      <c r="B46" s="47" t="s">
        <v>19</v>
      </c>
      <c r="C46" s="142">
        <v>0.5</v>
      </c>
      <c r="D46" s="143"/>
      <c r="E46" s="136">
        <v>15</v>
      </c>
      <c r="F46" s="137"/>
      <c r="G46" s="61">
        <v>815000000</v>
      </c>
      <c r="H46" s="62">
        <v>9000000</v>
      </c>
      <c r="J46" s="22"/>
      <c r="K46" s="98"/>
      <c r="L46" s="100"/>
      <c r="M46" s="99"/>
      <c r="N46" s="96"/>
    </row>
    <row r="47" spans="1:14">
      <c r="B47" s="48" t="s">
        <v>18</v>
      </c>
      <c r="C47" s="140">
        <f>E42</f>
        <v>0</v>
      </c>
      <c r="D47" s="141"/>
      <c r="E47" s="138">
        <f>L47/L41</f>
        <v>0</v>
      </c>
      <c r="F47" s="139"/>
      <c r="G47" s="63">
        <f>L43</f>
        <v>0</v>
      </c>
      <c r="H47" s="64">
        <f>L45</f>
        <v>0</v>
      </c>
      <c r="J47" s="22"/>
      <c r="K47" s="98" t="s">
        <v>90</v>
      </c>
      <c r="L47" s="103">
        <f>L43+L45</f>
        <v>0</v>
      </c>
      <c r="M47" s="99" t="s">
        <v>35</v>
      </c>
      <c r="N47" s="96" t="s">
        <v>41</v>
      </c>
    </row>
    <row r="48" spans="1:14" ht="18.600000000000001" thickBot="1">
      <c r="B48" s="59" t="s">
        <v>20</v>
      </c>
      <c r="C48" s="129" t="str">
        <f>IF(C47&gt;=C46,"○","要再検証")</f>
        <v>要再検証</v>
      </c>
      <c r="D48" s="130"/>
      <c r="E48" s="129" t="str">
        <f>IF(E47&lt;=E46,"○","要再検証")</f>
        <v>○</v>
      </c>
      <c r="F48" s="130"/>
      <c r="G48" s="60" t="str">
        <f>IF(G47&lt;=G46,"○","要再検証")</f>
        <v>○</v>
      </c>
      <c r="H48" s="49" t="str">
        <f>IF(H47&lt;=H46,"○","要再検証")</f>
        <v>○</v>
      </c>
      <c r="J48" s="22"/>
      <c r="K48" s="105"/>
      <c r="L48" s="104"/>
      <c r="M48" s="102"/>
      <c r="N48" s="101"/>
    </row>
    <row r="49" spans="2:13">
      <c r="J49" s="22"/>
    </row>
    <row r="50" spans="2:13" ht="18.600000000000001" thickBot="1">
      <c r="B50" s="1" t="s">
        <v>91</v>
      </c>
      <c r="K50" s="1" t="s">
        <v>25</v>
      </c>
    </row>
    <row r="51" spans="2:13" ht="18.600000000000001" thickBot="1">
      <c r="K51" s="50" t="s">
        <v>44</v>
      </c>
      <c r="L51" s="51" t="s">
        <v>15</v>
      </c>
      <c r="M51" s="2"/>
    </row>
    <row r="52" spans="2:13">
      <c r="K52" s="52">
        <v>4.7800000000000002E-4</v>
      </c>
      <c r="L52" s="53">
        <v>31</v>
      </c>
      <c r="M52" s="54"/>
    </row>
    <row r="53" spans="2:13" ht="18.600000000000001" thickBot="1">
      <c r="K53" s="55" t="s">
        <v>14</v>
      </c>
      <c r="L53" s="56" t="s">
        <v>16</v>
      </c>
      <c r="M53" s="57"/>
    </row>
  </sheetData>
  <mergeCells count="41">
    <mergeCell ref="G44:H44"/>
    <mergeCell ref="E48:F48"/>
    <mergeCell ref="C48:D48"/>
    <mergeCell ref="B44:B45"/>
    <mergeCell ref="E44:F45"/>
    <mergeCell ref="C44:D45"/>
    <mergeCell ref="E46:F46"/>
    <mergeCell ref="E47:F47"/>
    <mergeCell ref="C47:D47"/>
    <mergeCell ref="C46:D46"/>
    <mergeCell ref="B4:B8"/>
    <mergeCell ref="C4:E4"/>
    <mergeCell ref="C5:E5"/>
    <mergeCell ref="C6:D6"/>
    <mergeCell ref="F4:H4"/>
    <mergeCell ref="F5:H5"/>
    <mergeCell ref="F6:G6"/>
    <mergeCell ref="N47:N48"/>
    <mergeCell ref="M47:M48"/>
    <mergeCell ref="L47:L48"/>
    <mergeCell ref="K47:K48"/>
    <mergeCell ref="N32:N40"/>
    <mergeCell ref="M32:M40"/>
    <mergeCell ref="L32:L40"/>
    <mergeCell ref="N41:N42"/>
    <mergeCell ref="M41:M42"/>
    <mergeCell ref="L41:L42"/>
    <mergeCell ref="K45:K46"/>
    <mergeCell ref="K43:K44"/>
    <mergeCell ref="K41:K42"/>
    <mergeCell ref="K32:K40"/>
    <mergeCell ref="L45:L46"/>
    <mergeCell ref="M45:M46"/>
    <mergeCell ref="N45:N46"/>
    <mergeCell ref="N30:N31"/>
    <mergeCell ref="M30:M31"/>
    <mergeCell ref="L30:L31"/>
    <mergeCell ref="K30:K31"/>
    <mergeCell ref="N43:N44"/>
    <mergeCell ref="M43:M44"/>
    <mergeCell ref="L43:L44"/>
  </mergeCells>
  <phoneticPr fontId="1"/>
  <conditionalFormatting sqref="C48:H48">
    <cfRule type="containsText" dxfId="0" priority="1" operator="containsText" text="要再検証">
      <formula>NOT(ISERROR(SEARCH("要再検証",C48)))</formula>
    </cfRule>
  </conditionalFormatting>
  <pageMargins left="0.59055118110236227" right="0.59055118110236227" top="0.39370078740157483" bottom="0.39370078740157483" header="0.51181102362204722" footer="0.31496062992125984"/>
  <pageSetup paperSize="8" scale="75" fitToHeight="0" orientation="landscape" r:id="rId1"/>
  <headerFooter>
    <oddHeader xml:space="preserve">&amp;L&amp;"BIZ UDゴシック,標準"&amp;9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第10号の1-3　電力使用削減量（R8.8.7修正版）</vt:lpstr>
      <vt:lpstr>'第10号の1-3　電力使用削減量（R8.8.7修正版）'!Print_Area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2024-12-20T12:13:26Z</dcterms:created>
  <dcterms:modified xsi:type="dcterms:W3CDTF">2026-08-06T04:10:09Z</dcterms:modified>
</cp:coreProperties>
</file>