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785" windowWidth="20520" windowHeight="4845" tabRatio="851"/>
  </bookViews>
  <sheets>
    <sheet name="単価表※ここの黄色セルに入力" sheetId="21" r:id="rId1"/>
    <sheet name="総括表" sheetId="55" r:id="rId2"/>
    <sheet name="総括表明細" sheetId="90" r:id="rId3"/>
    <sheet name="別紙（総合体育館）" sheetId="52" r:id="rId4"/>
    <sheet name="別紙（北体育館）" sheetId="91" r:id="rId5"/>
    <sheet name="別紙（南体育館）" sheetId="92" r:id="rId6"/>
    <sheet name="別紙（西体育館）" sheetId="93" r:id="rId7"/>
  </sheets>
  <definedNames>
    <definedName name="_xlnm.Print_Area" localSheetId="2">総括表明細!$A$1:$O$8</definedName>
    <definedName name="_xlnm.Print_Area" localSheetId="6">'別紙（西体育館）'!$A$1:$O$44</definedName>
    <definedName name="_xlnm.Print_Area" localSheetId="3">'別紙（総合体育館）'!$A$1:$O$44</definedName>
    <definedName name="_xlnm.Print_Area" localSheetId="5">'別紙（南体育館）'!$A$1:$O$44</definedName>
    <definedName name="_xlnm.Print_Area" localSheetId="4">'別紙（北体育館）'!$A$1:$O$44</definedName>
  </definedNames>
  <calcPr calcId="162913"/>
</workbook>
</file>

<file path=xl/calcChain.xml><?xml version="1.0" encoding="utf-8"?>
<calcChain xmlns="http://schemas.openxmlformats.org/spreadsheetml/2006/main">
  <c r="M45" i="93" l="1"/>
  <c r="D6" i="55" s="1"/>
  <c r="M45" i="92"/>
  <c r="D5" i="55" s="1"/>
  <c r="M45" i="91"/>
  <c r="D4" i="55" s="1"/>
  <c r="M45" i="52"/>
  <c r="D3" i="55" s="1"/>
  <c r="D7" i="55" l="1"/>
  <c r="M47" i="93"/>
  <c r="G37" i="93"/>
  <c r="G34" i="93"/>
  <c r="G31" i="93"/>
  <c r="G28" i="93"/>
  <c r="G25" i="93"/>
  <c r="G22" i="93"/>
  <c r="G19" i="93"/>
  <c r="G16" i="93"/>
  <c r="G13" i="93"/>
  <c r="G10" i="93"/>
  <c r="G7" i="93"/>
  <c r="G37" i="92"/>
  <c r="G34" i="92"/>
  <c r="G31" i="92"/>
  <c r="G28" i="92"/>
  <c r="G25" i="92"/>
  <c r="G22" i="92"/>
  <c r="G19" i="92"/>
  <c r="G16" i="92"/>
  <c r="G13" i="92"/>
  <c r="G10" i="92"/>
  <c r="G7" i="92"/>
  <c r="G37" i="91"/>
  <c r="G34" i="91"/>
  <c r="G31" i="91"/>
  <c r="G28" i="91"/>
  <c r="G25" i="91"/>
  <c r="G22" i="91"/>
  <c r="G19" i="91"/>
  <c r="G16" i="91"/>
  <c r="G13" i="91"/>
  <c r="G10" i="91"/>
  <c r="G7" i="91"/>
  <c r="G37" i="52"/>
  <c r="G34" i="52"/>
  <c r="G31" i="52"/>
  <c r="G28" i="52"/>
  <c r="G25" i="52"/>
  <c r="G22" i="52"/>
  <c r="G19" i="52"/>
  <c r="G16" i="52"/>
  <c r="G13" i="52"/>
  <c r="G10" i="52"/>
  <c r="G7" i="52"/>
  <c r="F35" i="21" l="1"/>
  <c r="F31" i="21"/>
  <c r="F26" i="21"/>
  <c r="D38" i="91" l="1"/>
  <c r="I38" i="91" s="1"/>
  <c r="D5" i="92"/>
  <c r="I5" i="92" s="1"/>
  <c r="D38" i="92"/>
  <c r="I38" i="92" s="1"/>
  <c r="D35" i="91"/>
  <c r="I35" i="91" s="1"/>
  <c r="D5" i="91"/>
  <c r="I5" i="91" s="1"/>
  <c r="D35" i="93"/>
  <c r="I35" i="93" s="1"/>
  <c r="D5" i="93"/>
  <c r="I5" i="93" s="1"/>
  <c r="D38" i="93"/>
  <c r="I38" i="93" s="1"/>
  <c r="D35" i="92"/>
  <c r="I35" i="92" s="1"/>
  <c r="D29" i="93"/>
  <c r="I29" i="93" s="1"/>
  <c r="D14" i="93"/>
  <c r="I14" i="93" s="1"/>
  <c r="D29" i="92"/>
  <c r="I29" i="92" s="1"/>
  <c r="D14" i="92"/>
  <c r="I14" i="92" s="1"/>
  <c r="D29" i="91"/>
  <c r="I29" i="91" s="1"/>
  <c r="D14" i="91"/>
  <c r="I14" i="91" s="1"/>
  <c r="D17" i="93"/>
  <c r="I17" i="93" s="1"/>
  <c r="D17" i="92"/>
  <c r="I17" i="92" s="1"/>
  <c r="D26" i="91"/>
  <c r="I26" i="91" s="1"/>
  <c r="D17" i="91"/>
  <c r="I17" i="91" s="1"/>
  <c r="D20" i="92"/>
  <c r="I20" i="92" s="1"/>
  <c r="D11" i="92"/>
  <c r="I11" i="92" s="1"/>
  <c r="D20" i="91"/>
  <c r="I20" i="91" s="1"/>
  <c r="D32" i="93"/>
  <c r="I32" i="93" s="1"/>
  <c r="D23" i="93"/>
  <c r="I23" i="93" s="1"/>
  <c r="D8" i="93"/>
  <c r="I8" i="93" s="1"/>
  <c r="D32" i="92"/>
  <c r="I32" i="92" s="1"/>
  <c r="D23" i="92"/>
  <c r="I23" i="92" s="1"/>
  <c r="D8" i="92"/>
  <c r="I8" i="92" s="1"/>
  <c r="D32" i="91"/>
  <c r="I32" i="91" s="1"/>
  <c r="D23" i="91"/>
  <c r="I23" i="91" s="1"/>
  <c r="D8" i="91"/>
  <c r="I8" i="91" s="1"/>
  <c r="D26" i="93"/>
  <c r="I26" i="93" s="1"/>
  <c r="D26" i="92"/>
  <c r="I26" i="92" s="1"/>
  <c r="D20" i="93"/>
  <c r="I20" i="93" s="1"/>
  <c r="D11" i="93"/>
  <c r="I11" i="93" s="1"/>
  <c r="D11" i="91"/>
  <c r="I11" i="91" s="1"/>
  <c r="D31" i="93"/>
  <c r="I31" i="93" s="1"/>
  <c r="D28" i="93"/>
  <c r="I28" i="93" s="1"/>
  <c r="D7" i="93"/>
  <c r="I7" i="93" s="1"/>
  <c r="D4" i="93"/>
  <c r="I4" i="93" s="1"/>
  <c r="D37" i="92"/>
  <c r="I37" i="92" s="1"/>
  <c r="D34" i="92"/>
  <c r="I34" i="92" s="1"/>
  <c r="D31" i="92"/>
  <c r="I31" i="92" s="1"/>
  <c r="D28" i="92"/>
  <c r="I28" i="92" s="1"/>
  <c r="D25" i="92"/>
  <c r="I25" i="92" s="1"/>
  <c r="D22" i="92"/>
  <c r="I22" i="92" s="1"/>
  <c r="D19" i="92"/>
  <c r="I19" i="92" s="1"/>
  <c r="D16" i="92"/>
  <c r="I16" i="92" s="1"/>
  <c r="D13" i="92"/>
  <c r="I13" i="92" s="1"/>
  <c r="D10" i="92"/>
  <c r="I10" i="92" s="1"/>
  <c r="D7" i="92"/>
  <c r="I7" i="92" s="1"/>
  <c r="D4" i="92"/>
  <c r="I4" i="92" s="1"/>
  <c r="D25" i="91"/>
  <c r="I25" i="91" s="1"/>
  <c r="D22" i="91"/>
  <c r="I22" i="91" s="1"/>
  <c r="D34" i="52"/>
  <c r="D22" i="52"/>
  <c r="D10" i="52"/>
  <c r="D19" i="93"/>
  <c r="I19" i="93" s="1"/>
  <c r="D34" i="91"/>
  <c r="I34" i="91" s="1"/>
  <c r="D13" i="91"/>
  <c r="I13" i="91" s="1"/>
  <c r="D10" i="91"/>
  <c r="I10" i="91" s="1"/>
  <c r="D4" i="52"/>
  <c r="D22" i="93"/>
  <c r="I22" i="93" s="1"/>
  <c r="D16" i="91"/>
  <c r="I16" i="91" s="1"/>
  <c r="D25" i="52"/>
  <c r="D37" i="93"/>
  <c r="I37" i="93" s="1"/>
  <c r="D34" i="93"/>
  <c r="I34" i="93" s="1"/>
  <c r="D13" i="93"/>
  <c r="I13" i="93" s="1"/>
  <c r="D10" i="93"/>
  <c r="I10" i="93" s="1"/>
  <c r="D31" i="91"/>
  <c r="I31" i="91" s="1"/>
  <c r="D28" i="91"/>
  <c r="I28" i="91" s="1"/>
  <c r="D7" i="91"/>
  <c r="I7" i="91" s="1"/>
  <c r="D4" i="91"/>
  <c r="I4" i="91" s="1"/>
  <c r="D31" i="52"/>
  <c r="D19" i="52"/>
  <c r="D7" i="52"/>
  <c r="D16" i="93"/>
  <c r="I16" i="93" s="1"/>
  <c r="D37" i="91"/>
  <c r="I37" i="91" s="1"/>
  <c r="D28" i="52"/>
  <c r="D16" i="52"/>
  <c r="D25" i="93"/>
  <c r="I25" i="93" s="1"/>
  <c r="D19" i="91"/>
  <c r="I19" i="91" s="1"/>
  <c r="D37" i="52"/>
  <c r="D13" i="52"/>
  <c r="D38" i="52"/>
  <c r="D35" i="52"/>
  <c r="D5" i="52"/>
  <c r="D29" i="52"/>
  <c r="D23" i="52"/>
  <c r="D17" i="52"/>
  <c r="D11" i="52"/>
  <c r="D32" i="52"/>
  <c r="D26" i="52"/>
  <c r="D20" i="52"/>
  <c r="D14" i="52"/>
  <c r="D8" i="52"/>
  <c r="M29" i="93" l="1"/>
  <c r="K6" i="90" s="1"/>
  <c r="M29" i="91"/>
  <c r="K4" i="90" s="1"/>
  <c r="M35" i="93"/>
  <c r="M6" i="90" s="1"/>
  <c r="M17" i="93"/>
  <c r="G6" i="90" s="1"/>
  <c r="M5" i="93"/>
  <c r="C6" i="90" s="1"/>
  <c r="M35" i="92"/>
  <c r="M5" i="90" s="1"/>
  <c r="M26" i="92"/>
  <c r="J5" i="90" s="1"/>
  <c r="M14" i="92"/>
  <c r="F5" i="90" s="1"/>
  <c r="M11" i="92"/>
  <c r="E5" i="90" s="1"/>
  <c r="M20" i="91"/>
  <c r="H4" i="90" s="1"/>
  <c r="M38" i="93"/>
  <c r="N6" i="90" s="1"/>
  <c r="M23" i="92"/>
  <c r="I5" i="90" s="1"/>
  <c r="M29" i="92"/>
  <c r="K5" i="90" s="1"/>
  <c r="M8" i="92"/>
  <c r="D5" i="90" s="1"/>
  <c r="M5" i="91"/>
  <c r="M38" i="91"/>
  <c r="N4" i="90" s="1"/>
  <c r="M14" i="93"/>
  <c r="F6" i="90" s="1"/>
  <c r="M23" i="91"/>
  <c r="I4" i="90" s="1"/>
  <c r="M20" i="92"/>
  <c r="H5" i="90" s="1"/>
  <c r="M32" i="92"/>
  <c r="L5" i="90" s="1"/>
  <c r="M35" i="91"/>
  <c r="M4" i="90" s="1"/>
  <c r="M38" i="92"/>
  <c r="N5" i="90" s="1"/>
  <c r="M5" i="92"/>
  <c r="M14" i="91"/>
  <c r="F4" i="90" s="1"/>
  <c r="M32" i="91"/>
  <c r="L4" i="90" s="1"/>
  <c r="M26" i="91"/>
  <c r="J4" i="90" s="1"/>
  <c r="M8" i="93"/>
  <c r="D6" i="90" s="1"/>
  <c r="M26" i="93"/>
  <c r="J6" i="90" s="1"/>
  <c r="M8" i="91"/>
  <c r="D4" i="90" s="1"/>
  <c r="M11" i="93"/>
  <c r="E6" i="90" s="1"/>
  <c r="M17" i="91"/>
  <c r="G4" i="90" s="1"/>
  <c r="M11" i="91"/>
  <c r="E4" i="90" s="1"/>
  <c r="M20" i="93"/>
  <c r="H6" i="90" s="1"/>
  <c r="M17" i="92"/>
  <c r="G5" i="90" s="1"/>
  <c r="M32" i="93"/>
  <c r="L6" i="90" s="1"/>
  <c r="M23" i="93"/>
  <c r="I6" i="90" s="1"/>
  <c r="I17" i="52"/>
  <c r="I11" i="52"/>
  <c r="I5" i="52"/>
  <c r="I14" i="52"/>
  <c r="I8" i="52"/>
  <c r="I10" i="52"/>
  <c r="I13" i="52"/>
  <c r="I16" i="52"/>
  <c r="I4" i="52"/>
  <c r="I7" i="52"/>
  <c r="I20" i="52"/>
  <c r="I23" i="52"/>
  <c r="I32" i="52"/>
  <c r="I25" i="52"/>
  <c r="I31" i="52"/>
  <c r="I28" i="52"/>
  <c r="I19" i="52"/>
  <c r="I22" i="52"/>
  <c r="K8" i="90" l="1"/>
  <c r="M8" i="90"/>
  <c r="M42" i="93"/>
  <c r="C6" i="55" s="1"/>
  <c r="D8" i="90"/>
  <c r="C5" i="90"/>
  <c r="M42" i="92"/>
  <c r="C5" i="55" s="1"/>
  <c r="C4" i="90"/>
  <c r="O4" i="90" s="1"/>
  <c r="M42" i="91"/>
  <c r="C4" i="55" s="1"/>
  <c r="F8" i="90"/>
  <c r="N8" i="90"/>
  <c r="I8" i="90"/>
  <c r="G8" i="90"/>
  <c r="J8" i="90"/>
  <c r="H8" i="90"/>
  <c r="L8" i="90"/>
  <c r="E8" i="90"/>
  <c r="M5" i="52"/>
  <c r="M11" i="52"/>
  <c r="E3" i="90" s="1"/>
  <c r="E7" i="90" s="1"/>
  <c r="M17" i="52"/>
  <c r="G3" i="90" s="1"/>
  <c r="G7" i="90" s="1"/>
  <c r="M8" i="52"/>
  <c r="D3" i="90" s="1"/>
  <c r="D7" i="90" s="1"/>
  <c r="M14" i="52"/>
  <c r="F3" i="90" s="1"/>
  <c r="F7" i="90" s="1"/>
  <c r="M32" i="52"/>
  <c r="L3" i="90" s="1"/>
  <c r="L7" i="90" s="1"/>
  <c r="M23" i="52"/>
  <c r="I3" i="90" s="1"/>
  <c r="I7" i="90" s="1"/>
  <c r="I26" i="52"/>
  <c r="M26" i="52" s="1"/>
  <c r="J3" i="90" s="1"/>
  <c r="J7" i="90" s="1"/>
  <c r="I29" i="52"/>
  <c r="M29" i="52" s="1"/>
  <c r="K3" i="90" s="1"/>
  <c r="K7" i="90" s="1"/>
  <c r="M20" i="52"/>
  <c r="H3" i="90" s="1"/>
  <c r="H7" i="90" s="1"/>
  <c r="I38" i="52"/>
  <c r="I37" i="52"/>
  <c r="I35" i="52"/>
  <c r="I34" i="52"/>
  <c r="C3" i="90" l="1"/>
  <c r="C7" i="90" s="1"/>
  <c r="C8" i="90"/>
  <c r="O5" i="90"/>
  <c r="O6" i="90"/>
  <c r="M38" i="52"/>
  <c r="N3" i="90" s="1"/>
  <c r="N7" i="90" s="1"/>
  <c r="M35" i="52"/>
  <c r="M3" i="90" s="1"/>
  <c r="M7" i="90" s="1"/>
  <c r="M42" i="52" l="1"/>
  <c r="C3" i="55" s="1"/>
  <c r="O8" i="90"/>
  <c r="O3" i="90" l="1"/>
  <c r="O7" i="90" s="1"/>
  <c r="C7" i="55"/>
</calcChain>
</file>

<file path=xl/sharedStrings.xml><?xml version="1.0" encoding="utf-8"?>
<sst xmlns="http://schemas.openxmlformats.org/spreadsheetml/2006/main" count="773" uniqueCount="90">
  <si>
    <t>年　　月</t>
  </si>
  <si>
    <t>＠</t>
    <phoneticPr fontId="7"/>
  </si>
  <si>
    <t>a</t>
    <phoneticPr fontId="7"/>
  </si>
  <si>
    <t>×</t>
    <phoneticPr fontId="7"/>
  </si>
  <si>
    <t>円</t>
    <rPh sb="0" eb="1">
      <t>エン</t>
    </rPh>
    <phoneticPr fontId="7"/>
  </si>
  <si>
    <t>ｃ</t>
    <phoneticPr fontId="7"/>
  </si>
  <si>
    <t>kWh　＝</t>
    <phoneticPr fontId="7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</si>
  <si>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</si>
  <si>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</si>
  <si>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</si>
  <si>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</si>
  <si>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</si>
  <si>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</si>
  <si>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</si>
  <si>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7"/>
  </si>
  <si>
    <t>合 計＝b</t>
    <phoneticPr fontId="7"/>
  </si>
  <si>
    <t>合 計＝c</t>
    <phoneticPr fontId="7"/>
  </si>
  <si>
    <t>1ヶ月あたりの契約電力</t>
    <rPh sb="2" eb="3">
      <t>ゲツ</t>
    </rPh>
    <phoneticPr fontId="7"/>
  </si>
  <si>
    <t>(１kWhにつき)</t>
    <phoneticPr fontId="14"/>
  </si>
  <si>
    <t>(１kWhにつき)</t>
    <phoneticPr fontId="14"/>
  </si>
  <si>
    <t>円</t>
    <phoneticPr fontId="7"/>
  </si>
  <si>
    <t>(１kWにつき)</t>
    <phoneticPr fontId="14"/>
  </si>
  <si>
    <t>円</t>
    <phoneticPr fontId="7"/>
  </si>
  <si>
    <t>消 費 税 及 び</t>
    <phoneticPr fontId="7"/>
  </si>
  <si>
    <t>地方消費税額</t>
    <phoneticPr fontId="7"/>
  </si>
  <si>
    <t>その他季月</t>
    <phoneticPr fontId="14"/>
  </si>
  <si>
    <t>夏季月(7月～9月)</t>
    <phoneticPr fontId="7"/>
  </si>
  <si>
    <t>料　金</t>
    <rPh sb="0" eb="1">
      <t>リョウ</t>
    </rPh>
    <rPh sb="2" eb="3">
      <t>キン</t>
    </rPh>
    <phoneticPr fontId="7"/>
  </si>
  <si>
    <t>月合計</t>
    <rPh sb="0" eb="1">
      <t>ゲツ</t>
    </rPh>
    <rPh sb="1" eb="3">
      <t>ゴウケイ</t>
    </rPh>
    <phoneticPr fontId="7"/>
  </si>
  <si>
    <t>kW × 0.85　＝</t>
    <phoneticPr fontId="7"/>
  </si>
  <si>
    <t>・本積算については、燃料費調整額・再生可能エネルギー賦課金は見込まないこと。</t>
    <phoneticPr fontId="7"/>
  </si>
  <si>
    <t>合計</t>
    <rPh sb="0" eb="2">
      <t>ゴウケイ</t>
    </rPh>
    <phoneticPr fontId="7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</si>
  <si>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7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</si>
  <si>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7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</si>
  <si>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7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</si>
  <si>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7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</si>
  <si>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7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</si>
  <si>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7"/>
  </si>
  <si>
    <t>　下記の表の黄色セル（契約希望単価(税抜)、消費税）を入力してください。合計単価（a,b,c）は自動で入力されます。
　また、黄色セルを入力することで別紙及び統括表も自動で算出されます。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6" eb="38">
      <t>ゴウケイ</t>
    </rPh>
    <rPh sb="38" eb="40">
      <t>タンカ</t>
    </rPh>
    <rPh sb="48" eb="50">
      <t>ジドウ</t>
    </rPh>
    <rPh sb="51" eb="53">
      <t>ニュウリョク</t>
    </rPh>
    <rPh sb="63" eb="65">
      <t>キイロ</t>
    </rPh>
    <rPh sb="68" eb="70">
      <t>ニュウリョク</t>
    </rPh>
    <rPh sb="75" eb="77">
      <t>ベッシ</t>
    </rPh>
    <rPh sb="77" eb="78">
      <t>オヨ</t>
    </rPh>
    <rPh sb="79" eb="81">
      <t>トウカツ</t>
    </rPh>
    <rPh sb="81" eb="82">
      <t>ヒョウ</t>
    </rPh>
    <rPh sb="83" eb="85">
      <t>ジドウ</t>
    </rPh>
    <rPh sb="86" eb="88">
      <t>サンシュツ</t>
    </rPh>
    <phoneticPr fontId="7"/>
  </si>
  <si>
    <t>【総合体育館】</t>
    <rPh sb="1" eb="3">
      <t>ソウゴウ</t>
    </rPh>
    <rPh sb="3" eb="5">
      <t>タイイク</t>
    </rPh>
    <rPh sb="5" eb="6">
      <t>カン</t>
    </rPh>
    <phoneticPr fontId="7"/>
  </si>
  <si>
    <t>総合体育館</t>
    <rPh sb="0" eb="2">
      <t>ソウゴウ</t>
    </rPh>
    <rPh sb="2" eb="4">
      <t>タイイク</t>
    </rPh>
    <rPh sb="4" eb="5">
      <t>カン</t>
    </rPh>
    <phoneticPr fontId="7"/>
  </si>
  <si>
    <t>北体育館</t>
    <rPh sb="0" eb="1">
      <t>キタ</t>
    </rPh>
    <rPh sb="1" eb="4">
      <t>タイイクカン</t>
    </rPh>
    <phoneticPr fontId="7"/>
  </si>
  <si>
    <t>南体育館</t>
    <rPh sb="0" eb="1">
      <t>ミナミ</t>
    </rPh>
    <rPh sb="1" eb="3">
      <t>タイイク</t>
    </rPh>
    <rPh sb="3" eb="4">
      <t>カン</t>
    </rPh>
    <phoneticPr fontId="7"/>
  </si>
  <si>
    <t>西体育館</t>
    <rPh sb="0" eb="1">
      <t>ニシ</t>
    </rPh>
    <rPh sb="1" eb="3">
      <t>タイイク</t>
    </rPh>
    <rPh sb="3" eb="4">
      <t>カン</t>
    </rPh>
    <phoneticPr fontId="7"/>
  </si>
  <si>
    <t>【北体育館】</t>
    <rPh sb="1" eb="2">
      <t>キタ</t>
    </rPh>
    <rPh sb="2" eb="4">
      <t>タイイク</t>
    </rPh>
    <rPh sb="4" eb="5">
      <t>カン</t>
    </rPh>
    <phoneticPr fontId="7"/>
  </si>
  <si>
    <t>【南体育館】</t>
    <rPh sb="1" eb="2">
      <t>ミナミ</t>
    </rPh>
    <rPh sb="2" eb="4">
      <t>タイイク</t>
    </rPh>
    <rPh sb="4" eb="5">
      <t>カン</t>
    </rPh>
    <phoneticPr fontId="7"/>
  </si>
  <si>
    <t>【西体育館】</t>
    <rPh sb="1" eb="2">
      <t>ニシ</t>
    </rPh>
    <rPh sb="2" eb="4">
      <t>タイイク</t>
    </rPh>
    <rPh sb="4" eb="5">
      <t>カン</t>
    </rPh>
    <phoneticPr fontId="7"/>
  </si>
  <si>
    <t>施設名</t>
    <rPh sb="0" eb="2">
      <t>シセツ</t>
    </rPh>
    <rPh sb="2" eb="3">
      <t>メイ</t>
    </rPh>
    <phoneticPr fontId="7"/>
  </si>
  <si>
    <t>2+3+4</t>
    <phoneticPr fontId="7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</si>
  <si>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7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</si>
  <si>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7"/>
  </si>
  <si>
    <t>ｃ</t>
  </si>
  <si>
    <t>ｂ</t>
  </si>
  <si>
    <t>a</t>
  </si>
  <si>
    <t>＠</t>
  </si>
  <si>
    <t>合計額</t>
    <rPh sb="0" eb="2">
      <t>ゴウケイ</t>
    </rPh>
    <rPh sb="2" eb="3">
      <t>ガク</t>
    </rPh>
    <phoneticPr fontId="7"/>
  </si>
  <si>
    <t>①合計</t>
    <rPh sb="1" eb="3">
      <t>ゴウケイ</t>
    </rPh>
    <phoneticPr fontId="7"/>
  </si>
  <si>
    <t>②合計</t>
    <rPh sb="1" eb="3">
      <t>ゴウケイ</t>
    </rPh>
    <phoneticPr fontId="7"/>
  </si>
  <si>
    <t>③合計</t>
    <rPh sb="1" eb="3">
      <t>ゴウケイ</t>
    </rPh>
    <phoneticPr fontId="7"/>
  </si>
  <si>
    <t>④合計</t>
    <rPh sb="1" eb="3">
      <t>ゴウケイ</t>
    </rPh>
    <phoneticPr fontId="7"/>
  </si>
  <si>
    <t>令和4年1月</t>
    <rPh sb="5" eb="6">
      <t>ガツ</t>
    </rPh>
    <phoneticPr fontId="7"/>
  </si>
  <si>
    <t>令和4年2月</t>
    <rPh sb="5" eb="6">
      <t>ガツ</t>
    </rPh>
    <phoneticPr fontId="7"/>
  </si>
  <si>
    <t>令和4年3月</t>
    <rPh sb="5" eb="6">
      <t>ガツ</t>
    </rPh>
    <phoneticPr fontId="7"/>
  </si>
  <si>
    <t>令和4年4月</t>
    <rPh sb="5" eb="6">
      <t>ガツ</t>
    </rPh>
    <phoneticPr fontId="7"/>
  </si>
  <si>
    <t>令和4年5月</t>
    <rPh sb="5" eb="6">
      <t>ガツ</t>
    </rPh>
    <phoneticPr fontId="7"/>
  </si>
  <si>
    <t>令和4年6月</t>
    <rPh sb="5" eb="6">
      <t>ガツ</t>
    </rPh>
    <phoneticPr fontId="7"/>
  </si>
  <si>
    <t>令和4年7月</t>
    <rPh sb="5" eb="6">
      <t>ガツ</t>
    </rPh>
    <phoneticPr fontId="7"/>
  </si>
  <si>
    <t>令和4年8月</t>
    <rPh sb="5" eb="6">
      <t>ガツ</t>
    </rPh>
    <phoneticPr fontId="7"/>
  </si>
  <si>
    <t>令和3年9月</t>
    <rPh sb="5" eb="6">
      <t>ガツ</t>
    </rPh>
    <phoneticPr fontId="7"/>
  </si>
  <si>
    <t>令和3年10月</t>
    <rPh sb="6" eb="7">
      <t>ガツ</t>
    </rPh>
    <phoneticPr fontId="7"/>
  </si>
  <si>
    <t>令和3年11月</t>
    <rPh sb="6" eb="7">
      <t>ガツ</t>
    </rPh>
    <phoneticPr fontId="7"/>
  </si>
  <si>
    <t>令和3年12月</t>
    <rPh sb="6" eb="7">
      <t>ガツ</t>
    </rPh>
    <phoneticPr fontId="7"/>
  </si>
  <si>
    <t>電気代合計額(単位：円)</t>
    <rPh sb="0" eb="3">
      <t>デンキダイ</t>
    </rPh>
    <rPh sb="3" eb="5">
      <t>ゴウケイ</t>
    </rPh>
    <rPh sb="5" eb="6">
      <t>ガク</t>
    </rPh>
    <rPh sb="7" eb="9">
      <t>タンイ</t>
    </rPh>
    <rPh sb="10" eb="11">
      <t>エン</t>
    </rPh>
    <phoneticPr fontId="7"/>
  </si>
  <si>
    <t>予定使用電力量(単位：ｋWh)</t>
    <rPh sb="0" eb="2">
      <t>ヨテイ</t>
    </rPh>
    <rPh sb="2" eb="4">
      <t>シヨウ</t>
    </rPh>
    <rPh sb="4" eb="6">
      <t>デンリョク</t>
    </rPh>
    <rPh sb="6" eb="7">
      <t>リョウ</t>
    </rPh>
    <rPh sb="8" eb="10">
      <t>タンイ</t>
    </rPh>
    <phoneticPr fontId="7"/>
  </si>
  <si>
    <t>電気代月別詳細</t>
    <rPh sb="0" eb="3">
      <t>デンキダイ</t>
    </rPh>
    <rPh sb="3" eb="5">
      <t>ツキベツ</t>
    </rPh>
    <rPh sb="5" eb="7">
      <t>ショウサイ</t>
    </rPh>
    <phoneticPr fontId="7"/>
  </si>
  <si>
    <t>(単位：円)</t>
    <rPh sb="1" eb="3">
      <t>タンイ</t>
    </rPh>
    <rPh sb="4" eb="5">
      <t>エン</t>
    </rPh>
    <phoneticPr fontId="7"/>
  </si>
  <si>
    <t>R3.9</t>
    <phoneticPr fontId="7"/>
  </si>
  <si>
    <t>R3.10</t>
  </si>
  <si>
    <t>R3.11</t>
  </si>
  <si>
    <t>R3.12</t>
  </si>
  <si>
    <t>R4.1</t>
    <phoneticPr fontId="7"/>
  </si>
  <si>
    <t>R4.2</t>
  </si>
  <si>
    <t>R4.3</t>
  </si>
  <si>
    <t>R4.4</t>
  </si>
  <si>
    <t>R4.5</t>
  </si>
  <si>
    <t>R4.6</t>
  </si>
  <si>
    <t>R4.7</t>
  </si>
  <si>
    <t>R4.8</t>
  </si>
  <si>
    <t>令和３年９月１日～令和４年８月３１日(１２か月分)の電気代合計額及び予定使用電力量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2" eb="23">
      <t>ゲツ</t>
    </rPh>
    <rPh sb="23" eb="24">
      <t>ブン</t>
    </rPh>
    <rPh sb="26" eb="28">
      <t>デンキ</t>
    </rPh>
    <rPh sb="28" eb="29">
      <t>ダイ</t>
    </rPh>
    <rPh sb="29" eb="31">
      <t>ゴウケイ</t>
    </rPh>
    <rPh sb="31" eb="32">
      <t>ガク</t>
    </rPh>
    <rPh sb="32" eb="33">
      <t>オヨ</t>
    </rPh>
    <rPh sb="34" eb="36">
      <t>ヨテイ</t>
    </rPh>
    <rPh sb="36" eb="38">
      <t>シヨウ</t>
    </rPh>
    <rPh sb="38" eb="40">
      <t>デンリョク</t>
    </rPh>
    <rPh sb="40" eb="41">
      <t>リョウ</t>
    </rPh>
    <phoneticPr fontId="7"/>
  </si>
  <si>
    <t>別紙</t>
    <rPh sb="0" eb="2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</si>
</sst>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21">
    <xf numFmtId="0" fontId="0" fillId="0" borderId="0" xfId="0"/>
    <xf numFmtId="0" fontId="0" fillId="0" borderId="0" xfId="0" applyNumberFormat="1" applyFill="1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6" fillId="0" borderId="0" xfId="1">
      <alignment vertical="center"/>
    </xf>
    <xf numFmtId="0" fontId="12" fillId="0" borderId="18" xfId="1" applyFont="1" applyBorder="1" applyAlignment="1">
      <alignment horizontal="right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12" fillId="0" borderId="7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3" fillId="0" borderId="21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right" vertical="center" wrapText="1"/>
    </xf>
    <xf numFmtId="0" fontId="12" fillId="0" borderId="2" xfId="1" applyFont="1" applyBorder="1" applyAlignment="1">
      <alignment horizontal="right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0" xfId="1" applyFo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2" fillId="0" borderId="1" xfId="1" applyFont="1" applyBorder="1" applyAlignment="1">
      <alignment horizontal="center" vertical="center" shrinkToFit="1"/>
    </xf>
    <xf numFmtId="0" fontId="3" fillId="0" borderId="0" xfId="1" applyFo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0" fillId="0" borderId="8" xfId="0" applyNumberFormat="1" applyFill="1" applyBorder="1" applyAlignment="1"/>
    <xf numFmtId="0" fontId="0" fillId="0" borderId="8" xfId="0" applyFill="1" applyBorder="1" applyAlignment="1">
      <alignment horizontal="right"/>
    </xf>
    <xf numFmtId="0" fontId="0" fillId="0" borderId="6" xfId="0" applyFill="1" applyBorder="1"/>
    <xf numFmtId="0" fontId="0" fillId="0" borderId="13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8" xfId="0" applyNumberFormat="1" applyFill="1" applyBorder="1"/>
    <xf numFmtId="3" fontId="0" fillId="0" borderId="0" xfId="0" applyNumberFormat="1" applyFill="1" applyBorder="1" applyAlignment="1">
      <alignment horizontal="center"/>
    </xf>
    <xf numFmtId="0" fontId="0" fillId="0" borderId="30" xfId="0" applyNumberFormat="1" applyFill="1" applyBorder="1" applyAlignment="1"/>
    <xf numFmtId="176" fontId="0" fillId="0" borderId="8" xfId="0" applyNumberFormat="1" applyFill="1" applyBorder="1"/>
    <xf numFmtId="0" fontId="11" fillId="0" borderId="14" xfId="0" applyFont="1" applyFill="1" applyBorder="1" applyAlignment="1">
      <alignment horizontal="center"/>
    </xf>
    <xf numFmtId="0" fontId="0" fillId="0" borderId="15" xfId="0" applyFill="1" applyBorder="1"/>
    <xf numFmtId="0" fontId="0" fillId="0" borderId="15" xfId="0" applyNumberFormat="1" applyFill="1" applyBorder="1"/>
    <xf numFmtId="0" fontId="0" fillId="0" borderId="15" xfId="0" applyFill="1" applyBorder="1" applyAlignment="1">
      <alignment horizontal="right"/>
    </xf>
    <xf numFmtId="3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 applyAlignment="1"/>
    <xf numFmtId="0" fontId="0" fillId="0" borderId="5" xfId="0" applyFill="1" applyBorder="1"/>
    <xf numFmtId="0" fontId="0" fillId="0" borderId="14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NumberFormat="1" applyFill="1" applyBorder="1" applyAlignment="1"/>
    <xf numFmtId="176" fontId="0" fillId="0" borderId="0" xfId="0" applyNumberFormat="1" applyFill="1" applyBorder="1"/>
    <xf numFmtId="176" fontId="0" fillId="0" borderId="31" xfId="0" applyNumberFormat="1" applyFill="1" applyBorder="1"/>
    <xf numFmtId="0" fontId="0" fillId="0" borderId="31" xfId="0" applyFill="1" applyBorder="1"/>
    <xf numFmtId="3" fontId="0" fillId="0" borderId="0" xfId="0" applyNumberFormat="1" applyFill="1"/>
    <xf numFmtId="0" fontId="0" fillId="0" borderId="41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38" fontId="0" fillId="0" borderId="37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39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0" fontId="9" fillId="0" borderId="0" xfId="0" applyFont="1"/>
    <xf numFmtId="0" fontId="20" fillId="0" borderId="0" xfId="0" applyFont="1" applyAlignment="1">
      <alignment horizontal="left" vertical="center"/>
    </xf>
    <xf numFmtId="178" fontId="12" fillId="2" borderId="18" xfId="1" applyNumberFormat="1" applyFont="1" applyFill="1" applyBorder="1" applyAlignment="1" applyProtection="1">
      <alignment horizontal="right" vertical="center" wrapText="1"/>
      <protection locked="0"/>
    </xf>
    <xf numFmtId="178" fontId="12" fillId="2" borderId="9" xfId="1" applyNumberFormat="1" applyFont="1" applyFill="1" applyBorder="1" applyAlignment="1" applyProtection="1">
      <alignment horizontal="right" vertical="center" wrapText="1"/>
      <protection locked="0"/>
    </xf>
    <xf numFmtId="178" fontId="12" fillId="2" borderId="10" xfId="1" applyNumberFormat="1" applyFont="1" applyFill="1" applyBorder="1" applyAlignment="1" applyProtection="1">
      <alignment horizontal="right" vertical="center" wrapText="1"/>
      <protection locked="0"/>
    </xf>
    <xf numFmtId="178" fontId="12" fillId="0" borderId="9" xfId="1" applyNumberFormat="1" applyFont="1" applyBorder="1" applyAlignment="1" applyProtection="1">
      <alignment horizontal="right" vertical="center" wrapText="1"/>
    </xf>
    <xf numFmtId="178" fontId="12" fillId="0" borderId="9" xfId="1" applyNumberFormat="1" applyFont="1" applyBorder="1" applyAlignment="1">
      <alignment horizontal="right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95250</xdr:rowOff>
    </xdr:from>
    <xdr:to>
      <xdr:col>6</xdr:col>
      <xdr:colOff>247650</xdr:colOff>
      <xdr:row>18</xdr:row>
      <xdr:rowOff>9525</xdr:rowOff>
    </xdr:to>
    <xdr:sp macro="" textlink="">
      <xdr:nvSpPr>
        <xdr:cNvPr id="2" name="大かっこ 1"/>
        <xdr:cNvSpPr/>
      </xdr:nvSpPr>
      <xdr:spPr>
        <a:xfrm>
          <a:off x="30482" y="3048000"/>
          <a:ext cx="6094093" cy="466725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zoomScaleNormal="100" zoomScalePageLayoutView="115" workbookViewId="0">
      <selection activeCell="B26" sqref="B26"/>
    </sheetView>
  </sheetViews>
  <sheetFormatPr defaultRowHeight="13.5" x14ac:dyDescent="0.15"/>
  <cols>
    <col min="1" max="1" width="20.625" style="6" customWidth="1"/>
    <col min="2" max="2" width="18.625" style="6" customWidth="1"/>
    <col min="3" max="3" width="3.625" style="9" customWidth="1"/>
    <col min="4" max="4" width="18.625" style="6" customWidth="1"/>
    <col min="5" max="5" width="3.625" style="6" customWidth="1"/>
    <col min="6" max="6" width="18.625" style="6" customWidth="1"/>
    <col min="7" max="7" width="3.625" style="6" customWidth="1"/>
    <col min="8" max="16384" width="9" style="6"/>
  </cols>
  <sheetData>
    <row r="1" spans="1:7" ht="13.5" customHeight="1" x14ac:dyDescent="0.15"/>
    <row r="2" spans="1:7" ht="13.5" customHeight="1" x14ac:dyDescent="0.15">
      <c r="A2" s="25" t="s">
        <v>32</v>
      </c>
    </row>
    <row r="3" spans="1:7" ht="8.25" customHeight="1" x14ac:dyDescent="0.15"/>
    <row r="4" spans="1:7" ht="18" customHeight="1" x14ac:dyDescent="0.15">
      <c r="A4" s="104" t="s">
        <v>38</v>
      </c>
      <c r="B4" s="104"/>
      <c r="C4" s="104"/>
      <c r="D4" s="104"/>
      <c r="E4" s="104"/>
      <c r="F4" s="104"/>
      <c r="G4" s="104"/>
    </row>
    <row r="5" spans="1:7" ht="18" customHeight="1" x14ac:dyDescent="0.15">
      <c r="A5" s="104"/>
      <c r="B5" s="104"/>
      <c r="C5" s="104"/>
      <c r="D5" s="104"/>
      <c r="E5" s="104"/>
      <c r="F5" s="104"/>
      <c r="G5" s="104"/>
    </row>
    <row r="6" spans="1:7" ht="18" customHeight="1" x14ac:dyDescent="0.15">
      <c r="A6" s="104" t="s">
        <v>50</v>
      </c>
      <c r="B6" s="104"/>
      <c r="C6" s="104"/>
      <c r="D6" s="104"/>
      <c r="E6" s="104"/>
      <c r="F6" s="104"/>
      <c r="G6" s="104"/>
    </row>
    <row r="7" spans="1:7" ht="18" customHeight="1" x14ac:dyDescent="0.15">
      <c r="A7" s="104"/>
      <c r="B7" s="104"/>
      <c r="C7" s="104"/>
      <c r="D7" s="104"/>
      <c r="E7" s="104"/>
      <c r="F7" s="104"/>
      <c r="G7" s="104"/>
    </row>
    <row r="8" spans="1:7" ht="18" customHeight="1" x14ac:dyDescent="0.15">
      <c r="A8" s="104"/>
      <c r="B8" s="104"/>
      <c r="C8" s="104"/>
      <c r="D8" s="104"/>
      <c r="E8" s="104"/>
      <c r="F8" s="104"/>
      <c r="G8" s="104"/>
    </row>
    <row r="9" spans="1:7" ht="17.100000000000001" customHeight="1" x14ac:dyDescent="0.15">
      <c r="A9" s="28"/>
      <c r="B9" s="28"/>
      <c r="C9" s="29"/>
      <c r="D9" s="28"/>
      <c r="E9" s="28"/>
      <c r="F9" s="28"/>
      <c r="G9" s="30"/>
    </row>
    <row r="10" spans="1:7" ht="17.100000000000001" customHeight="1" x14ac:dyDescent="0.15">
      <c r="A10" s="32" t="s">
        <v>33</v>
      </c>
      <c r="B10" s="28"/>
      <c r="C10" s="29"/>
      <c r="D10" s="28"/>
      <c r="E10" s="28"/>
      <c r="F10" s="28"/>
      <c r="G10" s="30"/>
    </row>
    <row r="11" spans="1:7" ht="8.25" customHeight="1" x14ac:dyDescent="0.15">
      <c r="A11" s="28"/>
      <c r="B11" s="28"/>
      <c r="C11" s="29"/>
      <c r="D11" s="28"/>
      <c r="E11" s="28"/>
      <c r="F11" s="28"/>
      <c r="G11" s="30"/>
    </row>
    <row r="12" spans="1:7" ht="17.100000000000001" customHeight="1" x14ac:dyDescent="0.15">
      <c r="A12" s="28" t="s">
        <v>34</v>
      </c>
      <c r="B12" s="28"/>
      <c r="C12" s="29"/>
      <c r="D12" s="28"/>
      <c r="E12" s="28"/>
      <c r="F12" s="28"/>
      <c r="G12" s="30"/>
    </row>
    <row r="13" spans="1:7" ht="17.100000000000001" customHeight="1" x14ac:dyDescent="0.15">
      <c r="A13" s="28" t="s">
        <v>35</v>
      </c>
      <c r="B13" s="28"/>
      <c r="C13" s="29"/>
      <c r="D13" s="28"/>
      <c r="E13" s="28"/>
      <c r="F13" s="28"/>
      <c r="G13" s="30"/>
    </row>
    <row r="14" spans="1:7" ht="17.100000000000001" customHeight="1" x14ac:dyDescent="0.15">
      <c r="A14" s="28"/>
      <c r="B14" s="28"/>
      <c r="C14" s="29"/>
      <c r="D14" s="28"/>
      <c r="E14" s="28"/>
      <c r="F14" s="28"/>
      <c r="G14" s="30"/>
    </row>
    <row r="15" spans="1:7" ht="17.100000000000001" customHeight="1" x14ac:dyDescent="0.15">
      <c r="A15" s="28"/>
      <c r="B15" s="28"/>
      <c r="C15" s="29"/>
      <c r="D15" s="28"/>
      <c r="E15" s="28"/>
      <c r="F15" s="28"/>
      <c r="G15" s="30"/>
    </row>
    <row r="16" spans="1:7" ht="10.5" customHeight="1" x14ac:dyDescent="0.15">
      <c r="A16" s="28"/>
      <c r="B16" s="28"/>
      <c r="C16" s="29"/>
      <c r="D16" s="28"/>
      <c r="E16" s="28"/>
      <c r="F16" s="28"/>
      <c r="G16" s="30"/>
    </row>
    <row r="17" spans="1:7" ht="17.100000000000001" customHeight="1" x14ac:dyDescent="0.15">
      <c r="A17" s="28" t="s">
        <v>36</v>
      </c>
      <c r="B17" s="28"/>
      <c r="C17" s="29"/>
      <c r="D17" s="28"/>
      <c r="E17" s="28"/>
      <c r="F17" s="28"/>
      <c r="G17" s="30"/>
    </row>
    <row r="18" spans="1:7" ht="17.100000000000001" customHeight="1" x14ac:dyDescent="0.15">
      <c r="A18" s="28" t="s">
        <v>37</v>
      </c>
      <c r="B18" s="28"/>
      <c r="C18" s="29"/>
      <c r="D18" s="28"/>
      <c r="E18" s="28"/>
      <c r="F18" s="28"/>
      <c r="G18" s="30"/>
    </row>
    <row r="19" spans="1:7" ht="17.100000000000001" customHeight="1" x14ac:dyDescent="0.15">
      <c r="A19" s="28"/>
      <c r="B19" s="28"/>
      <c r="C19" s="29"/>
      <c r="D19" s="28"/>
      <c r="E19" s="28"/>
      <c r="F19" s="28"/>
      <c r="G19" s="30"/>
    </row>
    <row r="20" spans="1:7" ht="17.100000000000001" customHeight="1" x14ac:dyDescent="0.15">
      <c r="A20" s="28"/>
      <c r="B20" s="28"/>
      <c r="C20" s="29"/>
      <c r="D20" s="28"/>
      <c r="E20" s="28"/>
      <c r="F20" s="28"/>
      <c r="G20" s="30"/>
    </row>
    <row r="21" spans="1:7" ht="17.100000000000001" customHeight="1" x14ac:dyDescent="0.15">
      <c r="A21" s="25"/>
      <c r="G21" s="5"/>
    </row>
    <row r="22" spans="1:7" ht="13.5" customHeight="1" x14ac:dyDescent="0.15"/>
    <row r="23" spans="1:7" ht="15" customHeight="1" thickBot="1" x14ac:dyDescent="0.2">
      <c r="A23" s="4" t="s">
        <v>7</v>
      </c>
      <c r="B23" s="5"/>
      <c r="C23" s="20"/>
      <c r="D23" s="5"/>
      <c r="E23" s="5"/>
      <c r="F23" s="5"/>
    </row>
    <row r="24" spans="1:7" ht="15" customHeight="1" x14ac:dyDescent="0.15">
      <c r="A24" s="105"/>
      <c r="B24" s="98" t="s">
        <v>8</v>
      </c>
      <c r="C24" s="101"/>
      <c r="D24" s="94" t="s">
        <v>23</v>
      </c>
      <c r="E24" s="95"/>
      <c r="F24" s="94" t="s">
        <v>14</v>
      </c>
      <c r="G24" s="95"/>
    </row>
    <row r="25" spans="1:7" ht="15" customHeight="1" thickBot="1" x14ac:dyDescent="0.2">
      <c r="A25" s="106"/>
      <c r="B25" s="102" t="s">
        <v>21</v>
      </c>
      <c r="C25" s="103"/>
      <c r="D25" s="96" t="s">
        <v>10</v>
      </c>
      <c r="E25" s="97"/>
      <c r="F25" s="96"/>
      <c r="G25" s="97"/>
    </row>
    <row r="26" spans="1:7" ht="30" customHeight="1" thickBot="1" x14ac:dyDescent="0.2">
      <c r="A26" s="31" t="s">
        <v>17</v>
      </c>
      <c r="B26" s="87"/>
      <c r="C26" s="21" t="s">
        <v>20</v>
      </c>
      <c r="D26" s="87"/>
      <c r="E26" s="7" t="s">
        <v>11</v>
      </c>
      <c r="F26" s="90">
        <f>B26+D26</f>
        <v>0</v>
      </c>
      <c r="G26" s="18" t="s">
        <v>11</v>
      </c>
    </row>
    <row r="27" spans="1:7" ht="15" customHeight="1" x14ac:dyDescent="0.15"/>
    <row r="28" spans="1:7" ht="15" customHeight="1" thickBot="1" x14ac:dyDescent="0.2">
      <c r="A28" s="4" t="s">
        <v>12</v>
      </c>
      <c r="B28" s="5"/>
      <c r="C28" s="20"/>
      <c r="D28" s="5"/>
      <c r="E28" s="5"/>
      <c r="F28" s="5"/>
    </row>
    <row r="29" spans="1:7" ht="15" customHeight="1" x14ac:dyDescent="0.15">
      <c r="A29" s="12"/>
      <c r="B29" s="98" t="s">
        <v>13</v>
      </c>
      <c r="C29" s="99"/>
      <c r="D29" s="98" t="s">
        <v>9</v>
      </c>
      <c r="E29" s="101"/>
      <c r="F29" s="94" t="s">
        <v>15</v>
      </c>
      <c r="G29" s="95"/>
    </row>
    <row r="30" spans="1:7" ht="15" customHeight="1" thickBot="1" x14ac:dyDescent="0.2">
      <c r="A30" s="13"/>
      <c r="B30" s="102" t="s">
        <v>18</v>
      </c>
      <c r="C30" s="103"/>
      <c r="D30" s="96" t="s">
        <v>10</v>
      </c>
      <c r="E30" s="93"/>
      <c r="F30" s="96"/>
      <c r="G30" s="97"/>
    </row>
    <row r="31" spans="1:7" ht="30" customHeight="1" thickBot="1" x14ac:dyDescent="0.2">
      <c r="A31" s="8" t="s">
        <v>25</v>
      </c>
      <c r="B31" s="87"/>
      <c r="C31" s="21" t="s">
        <v>20</v>
      </c>
      <c r="D31" s="87"/>
      <c r="E31" s="7" t="s">
        <v>11</v>
      </c>
      <c r="F31" s="91">
        <f>B31+D31</f>
        <v>0</v>
      </c>
      <c r="G31" s="18" t="s">
        <v>11</v>
      </c>
    </row>
    <row r="32" spans="1:7" ht="15" customHeight="1" thickBot="1" x14ac:dyDescent="0.2">
      <c r="F32" s="10"/>
      <c r="G32" s="10"/>
    </row>
    <row r="33" spans="1:7" ht="15" customHeight="1" x14ac:dyDescent="0.15">
      <c r="A33" s="14"/>
      <c r="B33" s="98" t="s">
        <v>13</v>
      </c>
      <c r="C33" s="99"/>
      <c r="D33" s="98" t="s">
        <v>9</v>
      </c>
      <c r="E33" s="101"/>
      <c r="F33" s="94" t="s">
        <v>16</v>
      </c>
      <c r="G33" s="95"/>
    </row>
    <row r="34" spans="1:7" ht="15" customHeight="1" thickBot="1" x14ac:dyDescent="0.2">
      <c r="A34" s="15"/>
      <c r="B34" s="96" t="s">
        <v>19</v>
      </c>
      <c r="C34" s="100"/>
      <c r="D34" s="92" t="s">
        <v>24</v>
      </c>
      <c r="E34" s="93"/>
      <c r="F34" s="96"/>
      <c r="G34" s="97"/>
    </row>
    <row r="35" spans="1:7" ht="30" customHeight="1" thickBot="1" x14ac:dyDescent="0.2">
      <c r="A35" s="16" t="s">
        <v>26</v>
      </c>
      <c r="B35" s="88"/>
      <c r="C35" s="19" t="s">
        <v>22</v>
      </c>
      <c r="D35" s="89"/>
      <c r="E35" s="17" t="s">
        <v>11</v>
      </c>
      <c r="F35" s="91">
        <f>B35+D35</f>
        <v>0</v>
      </c>
      <c r="G35" s="18" t="s">
        <v>11</v>
      </c>
    </row>
    <row r="36" spans="1:7" ht="15" customHeight="1" x14ac:dyDescent="0.15">
      <c r="F36" s="11"/>
    </row>
    <row r="37" spans="1:7" x14ac:dyDescent="0.15">
      <c r="F37" s="35" t="s">
        <v>49</v>
      </c>
    </row>
    <row r="38" spans="1:7" x14ac:dyDescent="0.15">
      <c r="F38" s="22"/>
    </row>
  </sheetData>
  <sheetProtection password="D821" sheet="1"/>
  <mergeCells count="18">
    <mergeCell ref="A6:G8"/>
    <mergeCell ref="A4:G5"/>
    <mergeCell ref="A24:A25"/>
    <mergeCell ref="B29:C29"/>
    <mergeCell ref="B30:C30"/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</mergeCells>
  <phoneticPr fontId="7"/>
  <pageMargins left="0.70866141732283472" right="0.35433070866141736" top="0.74803149606299213" bottom="0.74803149606299213" header="0.31496062992125984" footer="0.31496062992125984"/>
  <pageSetup paperSize="9" orientation="portrait" r:id="rId1"/>
  <headerFooter>
    <oddHeader>&amp;R
内訳書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D7"/>
  <sheetViews>
    <sheetView view="pageLayout" zoomScaleNormal="100" workbookViewId="0">
      <selection activeCell="D5" sqref="D5"/>
    </sheetView>
  </sheetViews>
  <sheetFormatPr defaultRowHeight="13.5" x14ac:dyDescent="0.15"/>
  <cols>
    <col min="1" max="1" width="5.625" style="23" customWidth="1"/>
    <col min="2" max="2" width="17" style="23" customWidth="1"/>
    <col min="3" max="3" width="23.625" bestFit="1" customWidth="1"/>
    <col min="4" max="4" width="27.875" bestFit="1" customWidth="1"/>
  </cols>
  <sheetData>
    <row r="1" spans="1:4" ht="23.1" customHeight="1" x14ac:dyDescent="0.15">
      <c r="A1" s="86" t="s">
        <v>88</v>
      </c>
    </row>
    <row r="2" spans="1:4" ht="23.25" customHeight="1" thickBot="1" x14ac:dyDescent="0.2">
      <c r="A2" s="27"/>
      <c r="B2" s="27" t="s">
        <v>47</v>
      </c>
      <c r="C2" s="27" t="s">
        <v>72</v>
      </c>
      <c r="D2" s="72" t="s">
        <v>73</v>
      </c>
    </row>
    <row r="3" spans="1:4" ht="22.5" customHeight="1" thickTop="1" x14ac:dyDescent="0.15">
      <c r="A3" s="26">
        <v>1</v>
      </c>
      <c r="B3" s="26" t="s">
        <v>40</v>
      </c>
      <c r="C3" s="73">
        <f>'別紙（総合体育館）'!$M$42</f>
        <v>0</v>
      </c>
      <c r="D3" s="76">
        <f>'別紙（総合体育館）'!$M$45</f>
        <v>881683</v>
      </c>
    </row>
    <row r="4" spans="1:4" ht="22.5" customHeight="1" x14ac:dyDescent="0.15">
      <c r="A4" s="24">
        <v>2</v>
      </c>
      <c r="B4" s="24" t="s">
        <v>41</v>
      </c>
      <c r="C4" s="73">
        <f>'別紙（北体育館）'!$M$42</f>
        <v>0</v>
      </c>
      <c r="D4" s="77">
        <f>'別紙（北体育館）'!$M$45</f>
        <v>87680</v>
      </c>
    </row>
    <row r="5" spans="1:4" ht="22.5" customHeight="1" x14ac:dyDescent="0.15">
      <c r="A5" s="24">
        <v>3</v>
      </c>
      <c r="B5" s="24" t="s">
        <v>42</v>
      </c>
      <c r="C5" s="73">
        <f>'別紙（南体育館）'!$M$42</f>
        <v>0</v>
      </c>
      <c r="D5" s="77">
        <f>'別紙（南体育館）'!$M$45</f>
        <v>76007</v>
      </c>
    </row>
    <row r="6" spans="1:4" ht="22.5" customHeight="1" thickBot="1" x14ac:dyDescent="0.2">
      <c r="A6" s="24">
        <v>4</v>
      </c>
      <c r="B6" s="24" t="s">
        <v>43</v>
      </c>
      <c r="C6" s="74">
        <f>'別紙（西体育館）'!$M$42</f>
        <v>0</v>
      </c>
      <c r="D6" s="78">
        <f>'別紙（西体育館）'!$M$45</f>
        <v>59504</v>
      </c>
    </row>
    <row r="7" spans="1:4" ht="26.25" customHeight="1" thickTop="1" x14ac:dyDescent="0.15">
      <c r="A7" s="107" t="s">
        <v>31</v>
      </c>
      <c r="B7" s="108"/>
      <c r="C7" s="75">
        <f>SUM(C3:C6)</f>
        <v>0</v>
      </c>
      <c r="D7" s="76">
        <f>SUM(D3:D6)</f>
        <v>1104874</v>
      </c>
    </row>
  </sheetData>
  <sheetProtection sheet="1" objects="1" scenarios="1"/>
  <mergeCells count="1">
    <mergeCell ref="A7:B7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85" zoomScaleNormal="85" zoomScaleSheetLayoutView="85" workbookViewId="0">
      <selection activeCell="J5" sqref="J5"/>
    </sheetView>
  </sheetViews>
  <sheetFormatPr defaultRowHeight="13.5" x14ac:dyDescent="0.15"/>
  <cols>
    <col min="1" max="1" width="2.5" bestFit="1" customWidth="1"/>
    <col min="2" max="2" width="11" bestFit="1" customWidth="1"/>
    <col min="3" max="14" width="9.25" bestFit="1" customWidth="1"/>
    <col min="15" max="15" width="11" bestFit="1" customWidth="1"/>
  </cols>
  <sheetData>
    <row r="1" spans="1:15" ht="30" customHeight="1" x14ac:dyDescent="0.15">
      <c r="A1" s="85" t="s">
        <v>74</v>
      </c>
      <c r="O1" s="79" t="s">
        <v>75</v>
      </c>
    </row>
    <row r="2" spans="1:15" ht="30" customHeight="1" thickBot="1" x14ac:dyDescent="0.2">
      <c r="A2" s="27"/>
      <c r="B2" s="27" t="s">
        <v>47</v>
      </c>
      <c r="C2" s="27" t="s">
        <v>76</v>
      </c>
      <c r="D2" s="27" t="s">
        <v>77</v>
      </c>
      <c r="E2" s="27" t="s">
        <v>78</v>
      </c>
      <c r="F2" s="27" t="s">
        <v>79</v>
      </c>
      <c r="G2" s="27" t="s">
        <v>80</v>
      </c>
      <c r="H2" s="27" t="s">
        <v>81</v>
      </c>
      <c r="I2" s="27" t="s">
        <v>82</v>
      </c>
      <c r="J2" s="27" t="s">
        <v>83</v>
      </c>
      <c r="K2" s="27" t="s">
        <v>84</v>
      </c>
      <c r="L2" s="27" t="s">
        <v>85</v>
      </c>
      <c r="M2" s="27" t="s">
        <v>86</v>
      </c>
      <c r="N2" s="27" t="s">
        <v>87</v>
      </c>
      <c r="O2" s="27" t="s">
        <v>55</v>
      </c>
    </row>
    <row r="3" spans="1:15" ht="30" customHeight="1" thickTop="1" x14ac:dyDescent="0.15">
      <c r="A3" s="26">
        <v>1</v>
      </c>
      <c r="B3" s="26" t="s">
        <v>40</v>
      </c>
      <c r="C3" s="80">
        <f>'別紙（総合体育館）'!$M$5</f>
        <v>0</v>
      </c>
      <c r="D3" s="80">
        <f>'別紙（総合体育館）'!$M$8</f>
        <v>0</v>
      </c>
      <c r="E3" s="80">
        <f>'別紙（総合体育館）'!$M$11</f>
        <v>0</v>
      </c>
      <c r="F3" s="80">
        <f>'別紙（総合体育館）'!$M$14</f>
        <v>0</v>
      </c>
      <c r="G3" s="80">
        <f>'別紙（総合体育館）'!$M$17</f>
        <v>0</v>
      </c>
      <c r="H3" s="80">
        <f>'別紙（総合体育館）'!$M$20</f>
        <v>0</v>
      </c>
      <c r="I3" s="80">
        <f>'別紙（総合体育館）'!$M$23</f>
        <v>0</v>
      </c>
      <c r="J3" s="80">
        <f>'別紙（総合体育館）'!$M$26</f>
        <v>0</v>
      </c>
      <c r="K3" s="80">
        <f>'別紙（総合体育館）'!$M$29</f>
        <v>0</v>
      </c>
      <c r="L3" s="80">
        <f>'別紙（総合体育館）'!$M$32</f>
        <v>0</v>
      </c>
      <c r="M3" s="80">
        <f>'別紙（総合体育館）'!$M$35</f>
        <v>0</v>
      </c>
      <c r="N3" s="80">
        <f>'別紙（総合体育館）'!$M$38</f>
        <v>0</v>
      </c>
      <c r="O3" s="80">
        <f>SUM(C3:N3)</f>
        <v>0</v>
      </c>
    </row>
    <row r="4" spans="1:15" ht="30" customHeight="1" x14ac:dyDescent="0.15">
      <c r="A4" s="24">
        <v>2</v>
      </c>
      <c r="B4" s="24" t="s">
        <v>41</v>
      </c>
      <c r="C4" s="80">
        <f>'別紙（北体育館）'!$M$5</f>
        <v>0</v>
      </c>
      <c r="D4" s="80">
        <f>'別紙（北体育館）'!$M$8</f>
        <v>0</v>
      </c>
      <c r="E4" s="80">
        <f>'別紙（北体育館）'!$M$11</f>
        <v>0</v>
      </c>
      <c r="F4" s="80">
        <f>'別紙（北体育館）'!$M$14</f>
        <v>0</v>
      </c>
      <c r="G4" s="80">
        <f>'別紙（北体育館）'!$M$17</f>
        <v>0</v>
      </c>
      <c r="H4" s="80">
        <f>'別紙（北体育館）'!$M$20</f>
        <v>0</v>
      </c>
      <c r="I4" s="80">
        <f>'別紙（北体育館）'!$M$23</f>
        <v>0</v>
      </c>
      <c r="J4" s="80">
        <f>'別紙（北体育館）'!$M$26</f>
        <v>0</v>
      </c>
      <c r="K4" s="80">
        <f>'別紙（北体育館）'!$M$29</f>
        <v>0</v>
      </c>
      <c r="L4" s="80">
        <f>'別紙（北体育館）'!$M$32</f>
        <v>0</v>
      </c>
      <c r="M4" s="80">
        <f>'別紙（北体育館）'!$M$35</f>
        <v>0</v>
      </c>
      <c r="N4" s="80">
        <f>'別紙（北体育館）'!$M$38</f>
        <v>0</v>
      </c>
      <c r="O4" s="80">
        <f>SUM(C4:N4)</f>
        <v>0</v>
      </c>
    </row>
    <row r="5" spans="1:15" ht="30" customHeight="1" x14ac:dyDescent="0.15">
      <c r="A5" s="24">
        <v>3</v>
      </c>
      <c r="B5" s="24" t="s">
        <v>42</v>
      </c>
      <c r="C5" s="80">
        <f>'別紙（南体育館）'!$M$5</f>
        <v>0</v>
      </c>
      <c r="D5" s="80">
        <f>'別紙（南体育館）'!$M$8</f>
        <v>0</v>
      </c>
      <c r="E5" s="80">
        <f>'別紙（南体育館）'!$M$11</f>
        <v>0</v>
      </c>
      <c r="F5" s="80">
        <f>'別紙（南体育館）'!$M$14</f>
        <v>0</v>
      </c>
      <c r="G5" s="80">
        <f>'別紙（南体育館）'!$M$17</f>
        <v>0</v>
      </c>
      <c r="H5" s="80">
        <f>'別紙（南体育館）'!$M$20</f>
        <v>0</v>
      </c>
      <c r="I5" s="80">
        <f>'別紙（南体育館）'!$M$23</f>
        <v>0</v>
      </c>
      <c r="J5" s="80">
        <f>'別紙（南体育館）'!$M$26</f>
        <v>0</v>
      </c>
      <c r="K5" s="80">
        <f>'別紙（南体育館）'!$M$29</f>
        <v>0</v>
      </c>
      <c r="L5" s="80">
        <f>'別紙（南体育館）'!$M$32</f>
        <v>0</v>
      </c>
      <c r="M5" s="80">
        <f>'別紙（南体育館）'!$M$35</f>
        <v>0</v>
      </c>
      <c r="N5" s="80">
        <f>'別紙（南体育館）'!$M$38</f>
        <v>0</v>
      </c>
      <c r="O5" s="80">
        <f>SUM(C5:N5)</f>
        <v>0</v>
      </c>
    </row>
    <row r="6" spans="1:15" ht="30" customHeight="1" thickBot="1" x14ac:dyDescent="0.2">
      <c r="A6" s="24">
        <v>4</v>
      </c>
      <c r="B6" s="24" t="s">
        <v>43</v>
      </c>
      <c r="C6" s="81">
        <f>'別紙（西体育館）'!$M$5</f>
        <v>0</v>
      </c>
      <c r="D6" s="81">
        <f>'別紙（西体育館）'!$M$8</f>
        <v>0</v>
      </c>
      <c r="E6" s="81">
        <f>'別紙（西体育館）'!$M$11</f>
        <v>0</v>
      </c>
      <c r="F6" s="81">
        <f>'別紙（西体育館）'!$M$14</f>
        <v>0</v>
      </c>
      <c r="G6" s="81">
        <f>'別紙（西体育館）'!$M$17</f>
        <v>0</v>
      </c>
      <c r="H6" s="81">
        <f>'別紙（西体育館）'!$M$20</f>
        <v>0</v>
      </c>
      <c r="I6" s="81">
        <f>'別紙（西体育館）'!$M$23</f>
        <v>0</v>
      </c>
      <c r="J6" s="81">
        <f>'別紙（西体育館）'!$M$26</f>
        <v>0</v>
      </c>
      <c r="K6" s="81">
        <f>'別紙（西体育館）'!$M$29</f>
        <v>0</v>
      </c>
      <c r="L6" s="81">
        <f>'別紙（西体育館）'!$M$32</f>
        <v>0</v>
      </c>
      <c r="M6" s="81">
        <f>'別紙（西体育館）'!$M$35</f>
        <v>0</v>
      </c>
      <c r="N6" s="81">
        <f>'別紙（西体育館）'!$M$38</f>
        <v>0</v>
      </c>
      <c r="O6" s="80">
        <f>SUM(C6:N6)</f>
        <v>0</v>
      </c>
    </row>
    <row r="7" spans="1:15" ht="30" customHeight="1" thickTop="1" thickBot="1" x14ac:dyDescent="0.2">
      <c r="A7" s="109" t="s">
        <v>31</v>
      </c>
      <c r="B7" s="110"/>
      <c r="C7" s="82">
        <f t="shared" ref="C7:O7" si="0">SUM(C3:C6)</f>
        <v>0</v>
      </c>
      <c r="D7" s="82">
        <f t="shared" si="0"/>
        <v>0</v>
      </c>
      <c r="E7" s="82">
        <f t="shared" si="0"/>
        <v>0</v>
      </c>
      <c r="F7" s="82">
        <f t="shared" si="0"/>
        <v>0</v>
      </c>
      <c r="G7" s="83">
        <f t="shared" si="0"/>
        <v>0</v>
      </c>
      <c r="H7" s="82">
        <f t="shared" si="0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82">
        <f t="shared" si="0"/>
        <v>0</v>
      </c>
      <c r="N7" s="82">
        <f t="shared" si="0"/>
        <v>0</v>
      </c>
      <c r="O7" s="82">
        <f t="shared" si="0"/>
        <v>0</v>
      </c>
    </row>
    <row r="8" spans="1:15" ht="24.95" customHeight="1" thickTop="1" x14ac:dyDescent="0.15">
      <c r="B8" s="34" t="s">
        <v>48</v>
      </c>
      <c r="C8" s="84">
        <f t="shared" ref="C8:O8" si="1">SUM(C4:C6)</f>
        <v>0</v>
      </c>
      <c r="D8" s="84">
        <f t="shared" si="1"/>
        <v>0</v>
      </c>
      <c r="E8" s="84">
        <f t="shared" si="1"/>
        <v>0</v>
      </c>
      <c r="F8" s="84">
        <f t="shared" si="1"/>
        <v>0</v>
      </c>
      <c r="G8" s="84">
        <f t="shared" si="1"/>
        <v>0</v>
      </c>
      <c r="H8" s="84">
        <f t="shared" si="1"/>
        <v>0</v>
      </c>
      <c r="I8" s="84">
        <f t="shared" si="1"/>
        <v>0</v>
      </c>
      <c r="J8" s="84">
        <f t="shared" si="1"/>
        <v>0</v>
      </c>
      <c r="K8" s="84">
        <f t="shared" si="1"/>
        <v>0</v>
      </c>
      <c r="L8" s="84">
        <f t="shared" si="1"/>
        <v>0</v>
      </c>
      <c r="M8" s="84">
        <f t="shared" si="1"/>
        <v>0</v>
      </c>
      <c r="N8" s="84">
        <f t="shared" si="1"/>
        <v>0</v>
      </c>
      <c r="O8" s="84">
        <f t="shared" si="1"/>
        <v>0</v>
      </c>
    </row>
    <row r="9" spans="1:15" ht="18.600000000000001" customHeight="1" x14ac:dyDescent="0.15">
      <c r="C9" s="111"/>
      <c r="D9" s="111"/>
      <c r="E9" s="111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30" customHeight="1" x14ac:dyDescent="0.15"/>
    <row r="11" spans="1:15" ht="30" customHeight="1" x14ac:dyDescent="0.15"/>
    <row r="12" spans="1:15" ht="30" customHeight="1" x14ac:dyDescent="0.15"/>
    <row r="13" spans="1:15" ht="30" customHeight="1" x14ac:dyDescent="0.15"/>
  </sheetData>
  <sheetProtection sheet="1" objects="1" scenarios="1"/>
  <mergeCells count="2">
    <mergeCell ref="A7:B7"/>
    <mergeCell ref="C9:E9"/>
  </mergeCells>
  <phoneticPr fontId="7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topLeftCell="A22" zoomScaleNormal="100" zoomScaleSheetLayoutView="100" workbookViewId="0">
      <selection activeCell="M42" sqref="M42"/>
    </sheetView>
  </sheetViews>
  <sheetFormatPr defaultRowHeight="13.5" x14ac:dyDescent="0.15"/>
  <cols>
    <col min="1" max="1" width="19.125" style="36" customWidth="1"/>
    <col min="2" max="2" width="4.375" style="36" customWidth="1"/>
    <col min="3" max="3" width="3.375" style="36" bestFit="1" customWidth="1"/>
    <col min="4" max="4" width="12.875" style="37" customWidth="1"/>
    <col min="5" max="6" width="3.375" style="36" bestFit="1" customWidth="1"/>
    <col min="7" max="7" width="7.875" style="36" customWidth="1"/>
    <col min="8" max="8" width="14.75" style="36" customWidth="1"/>
    <col min="9" max="9" width="15.125" style="37" customWidth="1"/>
    <col min="10" max="10" width="2.75" style="40" customWidth="1"/>
    <col min="11" max="11" width="3.5" style="36" customWidth="1"/>
    <col min="12" max="12" width="2.375" style="36" customWidth="1"/>
    <col min="13" max="13" width="15.625" style="36" customWidth="1"/>
    <col min="14" max="14" width="3.125" style="36" customWidth="1"/>
    <col min="15" max="15" width="1.375" style="36" customWidth="1"/>
    <col min="16" max="16384" width="9" style="36"/>
  </cols>
  <sheetData>
    <row r="1" spans="1:15" ht="19.5" customHeight="1" x14ac:dyDescent="0.15">
      <c r="J1" s="116"/>
      <c r="K1" s="116"/>
      <c r="L1" s="38"/>
      <c r="M1" s="117" t="s">
        <v>89</v>
      </c>
      <c r="N1" s="117"/>
      <c r="O1" s="117"/>
    </row>
    <row r="2" spans="1:15" ht="22.5" customHeight="1" thickBot="1" x14ac:dyDescent="0.2">
      <c r="A2" s="39" t="s">
        <v>39</v>
      </c>
    </row>
    <row r="3" spans="1:15" ht="22.5" customHeight="1" thickBot="1" x14ac:dyDescent="0.2">
      <c r="A3" s="41" t="s">
        <v>0</v>
      </c>
      <c r="B3" s="118" t="s">
        <v>27</v>
      </c>
      <c r="C3" s="119"/>
      <c r="D3" s="119"/>
      <c r="E3" s="119"/>
      <c r="F3" s="119"/>
      <c r="G3" s="119"/>
      <c r="H3" s="119"/>
      <c r="I3" s="119"/>
      <c r="J3" s="119"/>
      <c r="K3" s="120"/>
      <c r="L3" s="118" t="s">
        <v>28</v>
      </c>
      <c r="M3" s="119"/>
      <c r="N3" s="119"/>
      <c r="O3" s="120"/>
    </row>
    <row r="4" spans="1:15" ht="21" customHeight="1" x14ac:dyDescent="0.2">
      <c r="A4" s="113" t="s">
        <v>68</v>
      </c>
      <c r="B4" s="42" t="s">
        <v>2</v>
      </c>
      <c r="C4" s="43" t="s">
        <v>1</v>
      </c>
      <c r="D4" s="2">
        <f>単価表※ここの黄色セルに入力!$F$26</f>
        <v>0</v>
      </c>
      <c r="E4" s="2" t="s">
        <v>4</v>
      </c>
      <c r="F4" s="1" t="s">
        <v>3</v>
      </c>
      <c r="G4" s="44">
        <v>720</v>
      </c>
      <c r="H4" s="1" t="s">
        <v>29</v>
      </c>
      <c r="I4" s="45">
        <f>D4*G4*0.85</f>
        <v>0</v>
      </c>
      <c r="J4" s="46" t="s">
        <v>4</v>
      </c>
      <c r="K4" s="47"/>
      <c r="L4" s="48"/>
      <c r="M4" s="49"/>
      <c r="N4" s="49"/>
      <c r="O4" s="47"/>
    </row>
    <row r="5" spans="1:15" ht="21" customHeight="1" x14ac:dyDescent="0.2">
      <c r="A5" s="113"/>
      <c r="B5" s="42" t="s">
        <v>5</v>
      </c>
      <c r="C5" s="50" t="s">
        <v>1</v>
      </c>
      <c r="D5" s="51">
        <f>単価表※ここの黄色セルに入力!$F$35</f>
        <v>0</v>
      </c>
      <c r="E5" s="46" t="s">
        <v>4</v>
      </c>
      <c r="F5" s="1" t="s">
        <v>3</v>
      </c>
      <c r="G5" s="52">
        <v>117535</v>
      </c>
      <c r="H5" s="49" t="s">
        <v>6</v>
      </c>
      <c r="I5" s="53">
        <f>D5*G5</f>
        <v>0</v>
      </c>
      <c r="J5" s="46" t="s">
        <v>4</v>
      </c>
      <c r="K5" s="47"/>
      <c r="L5" s="48"/>
      <c r="M5" s="54">
        <f>ROUNDDOWN(I4+I5,0)</f>
        <v>0</v>
      </c>
      <c r="N5" s="50" t="s">
        <v>4</v>
      </c>
      <c r="O5" s="47"/>
    </row>
    <row r="6" spans="1:15" ht="11.25" customHeight="1" thickBot="1" x14ac:dyDescent="0.25">
      <c r="A6" s="114"/>
      <c r="B6" s="55"/>
      <c r="C6" s="56"/>
      <c r="D6" s="57"/>
      <c r="E6" s="58"/>
      <c r="F6" s="3"/>
      <c r="G6" s="59"/>
      <c r="H6" s="56"/>
      <c r="I6" s="60"/>
      <c r="J6" s="58"/>
      <c r="K6" s="61"/>
      <c r="L6" s="62"/>
      <c r="M6" s="56"/>
      <c r="N6" s="56"/>
      <c r="O6" s="61"/>
    </row>
    <row r="7" spans="1:15" ht="21" customHeight="1" x14ac:dyDescent="0.2">
      <c r="A7" s="113" t="s">
        <v>69</v>
      </c>
      <c r="B7" s="42" t="s">
        <v>53</v>
      </c>
      <c r="C7" s="43" t="s">
        <v>54</v>
      </c>
      <c r="D7" s="2">
        <f>単価表※ここの黄色セルに入力!$F$26</f>
        <v>0</v>
      </c>
      <c r="E7" s="2" t="s">
        <v>11</v>
      </c>
      <c r="F7" s="1" t="s">
        <v>3</v>
      </c>
      <c r="G7" s="44">
        <f>$G$4</f>
        <v>720</v>
      </c>
      <c r="H7" s="1" t="s">
        <v>29</v>
      </c>
      <c r="I7" s="45">
        <f>D7*G7*0.85</f>
        <v>0</v>
      </c>
      <c r="J7" s="46" t="s">
        <v>4</v>
      </c>
      <c r="K7" s="47"/>
      <c r="L7" s="48"/>
      <c r="M7" s="49"/>
      <c r="N7" s="49"/>
      <c r="O7" s="47"/>
    </row>
    <row r="8" spans="1:15" ht="21" customHeight="1" x14ac:dyDescent="0.2">
      <c r="A8" s="113"/>
      <c r="B8" s="42" t="s">
        <v>52</v>
      </c>
      <c r="C8" s="50" t="s">
        <v>54</v>
      </c>
      <c r="D8" s="51">
        <f>単価表※ここの黄色セルに入力!$F$31</f>
        <v>0</v>
      </c>
      <c r="E8" s="46" t="s">
        <v>11</v>
      </c>
      <c r="F8" s="1" t="s">
        <v>3</v>
      </c>
      <c r="G8" s="52">
        <v>69245</v>
      </c>
      <c r="H8" s="49" t="s">
        <v>6</v>
      </c>
      <c r="I8" s="53">
        <f>D8*G8</f>
        <v>0</v>
      </c>
      <c r="J8" s="46" t="s">
        <v>4</v>
      </c>
      <c r="K8" s="47"/>
      <c r="L8" s="48"/>
      <c r="M8" s="54">
        <f>ROUNDDOWN(I7+I8,0)</f>
        <v>0</v>
      </c>
      <c r="N8" s="50" t="s">
        <v>4</v>
      </c>
      <c r="O8" s="47"/>
    </row>
    <row r="9" spans="1:15" ht="11.25" customHeight="1" thickBot="1" x14ac:dyDescent="0.25">
      <c r="A9" s="114"/>
      <c r="B9" s="55"/>
      <c r="C9" s="56"/>
      <c r="D9" s="57"/>
      <c r="E9" s="58"/>
      <c r="F9" s="3"/>
      <c r="G9" s="59"/>
      <c r="H9" s="56"/>
      <c r="I9" s="60"/>
      <c r="J9" s="58"/>
      <c r="K9" s="61"/>
      <c r="L9" s="62"/>
      <c r="M9" s="56"/>
      <c r="N9" s="56"/>
      <c r="O9" s="61"/>
    </row>
    <row r="10" spans="1:15" ht="21" customHeight="1" x14ac:dyDescent="0.2">
      <c r="A10" s="113" t="s">
        <v>70</v>
      </c>
      <c r="B10" s="42" t="s">
        <v>53</v>
      </c>
      <c r="C10" s="43" t="s">
        <v>54</v>
      </c>
      <c r="D10" s="2">
        <f>単価表※ここの黄色セルに入力!$F$26</f>
        <v>0</v>
      </c>
      <c r="E10" s="2" t="s">
        <v>11</v>
      </c>
      <c r="F10" s="1" t="s">
        <v>3</v>
      </c>
      <c r="G10" s="44">
        <f>$G$4</f>
        <v>720</v>
      </c>
      <c r="H10" s="1" t="s">
        <v>29</v>
      </c>
      <c r="I10" s="45">
        <f>D10*G10*0.85</f>
        <v>0</v>
      </c>
      <c r="J10" s="46" t="s">
        <v>4</v>
      </c>
      <c r="K10" s="47"/>
      <c r="L10" s="48"/>
      <c r="M10" s="49"/>
      <c r="N10" s="49"/>
      <c r="O10" s="47"/>
    </row>
    <row r="11" spans="1:15" ht="21" customHeight="1" x14ac:dyDescent="0.2">
      <c r="A11" s="113"/>
      <c r="B11" s="42" t="s">
        <v>52</v>
      </c>
      <c r="C11" s="50" t="s">
        <v>54</v>
      </c>
      <c r="D11" s="51">
        <f>単価表※ここの黄色セルに入力!$F$31</f>
        <v>0</v>
      </c>
      <c r="E11" s="46" t="s">
        <v>11</v>
      </c>
      <c r="F11" s="1" t="s">
        <v>3</v>
      </c>
      <c r="G11" s="52">
        <v>54528</v>
      </c>
      <c r="H11" s="49" t="s">
        <v>6</v>
      </c>
      <c r="I11" s="53">
        <f>D11*G11</f>
        <v>0</v>
      </c>
      <c r="J11" s="46" t="s">
        <v>4</v>
      </c>
      <c r="K11" s="47"/>
      <c r="L11" s="48"/>
      <c r="M11" s="54">
        <f>ROUNDDOWN(I10+I11,0)</f>
        <v>0</v>
      </c>
      <c r="N11" s="50" t="s">
        <v>4</v>
      </c>
      <c r="O11" s="47"/>
    </row>
    <row r="12" spans="1:15" ht="11.25" customHeight="1" thickBot="1" x14ac:dyDescent="0.25">
      <c r="A12" s="114"/>
      <c r="B12" s="55"/>
      <c r="C12" s="56"/>
      <c r="D12" s="57"/>
      <c r="E12" s="58"/>
      <c r="F12" s="3"/>
      <c r="G12" s="59"/>
      <c r="H12" s="56"/>
      <c r="I12" s="60"/>
      <c r="J12" s="58"/>
      <c r="K12" s="61"/>
      <c r="L12" s="62"/>
      <c r="M12" s="56"/>
      <c r="N12" s="56"/>
      <c r="O12" s="61"/>
    </row>
    <row r="13" spans="1:15" ht="21" customHeight="1" x14ac:dyDescent="0.2">
      <c r="A13" s="113" t="s">
        <v>71</v>
      </c>
      <c r="B13" s="42" t="s">
        <v>53</v>
      </c>
      <c r="C13" s="43" t="s">
        <v>54</v>
      </c>
      <c r="D13" s="2">
        <f>単価表※ここの黄色セルに入力!$F$26</f>
        <v>0</v>
      </c>
      <c r="E13" s="2" t="s">
        <v>11</v>
      </c>
      <c r="F13" s="1" t="s">
        <v>3</v>
      </c>
      <c r="G13" s="44">
        <f>$G$4</f>
        <v>720</v>
      </c>
      <c r="H13" s="1" t="s">
        <v>29</v>
      </c>
      <c r="I13" s="45">
        <f>D13*G13*0.85</f>
        <v>0</v>
      </c>
      <c r="J13" s="46" t="s">
        <v>4</v>
      </c>
      <c r="K13" s="47"/>
      <c r="L13" s="48"/>
      <c r="M13" s="49"/>
      <c r="N13" s="49"/>
      <c r="O13" s="47"/>
    </row>
    <row r="14" spans="1:15" ht="21" customHeight="1" x14ac:dyDescent="0.2">
      <c r="A14" s="113"/>
      <c r="B14" s="42" t="s">
        <v>52</v>
      </c>
      <c r="C14" s="50" t="s">
        <v>54</v>
      </c>
      <c r="D14" s="51">
        <f>単価表※ここの黄色セルに入力!$F$31</f>
        <v>0</v>
      </c>
      <c r="E14" s="46" t="s">
        <v>11</v>
      </c>
      <c r="F14" s="1" t="s">
        <v>3</v>
      </c>
      <c r="G14" s="52">
        <v>56558</v>
      </c>
      <c r="H14" s="49" t="s">
        <v>6</v>
      </c>
      <c r="I14" s="53">
        <f>D14*G14</f>
        <v>0</v>
      </c>
      <c r="J14" s="46" t="s">
        <v>4</v>
      </c>
      <c r="K14" s="47"/>
      <c r="L14" s="48"/>
      <c r="M14" s="54">
        <f>ROUNDDOWN(I13+I14,0)</f>
        <v>0</v>
      </c>
      <c r="N14" s="50" t="s">
        <v>4</v>
      </c>
      <c r="O14" s="47"/>
    </row>
    <row r="15" spans="1:15" ht="11.25" customHeight="1" thickBot="1" x14ac:dyDescent="0.25">
      <c r="A15" s="114"/>
      <c r="B15" s="55"/>
      <c r="C15" s="56"/>
      <c r="D15" s="57"/>
      <c r="E15" s="58"/>
      <c r="F15" s="3"/>
      <c r="G15" s="59"/>
      <c r="H15" s="56"/>
      <c r="I15" s="60"/>
      <c r="J15" s="58"/>
      <c r="K15" s="61"/>
      <c r="L15" s="62"/>
      <c r="M15" s="56"/>
      <c r="N15" s="56"/>
      <c r="O15" s="61"/>
    </row>
    <row r="16" spans="1:15" ht="21" customHeight="1" x14ac:dyDescent="0.2">
      <c r="A16" s="113" t="s">
        <v>60</v>
      </c>
      <c r="B16" s="42" t="s">
        <v>53</v>
      </c>
      <c r="C16" s="43" t="s">
        <v>54</v>
      </c>
      <c r="D16" s="2">
        <f>単価表※ここの黄色セルに入力!$F$26</f>
        <v>0</v>
      </c>
      <c r="E16" s="2" t="s">
        <v>11</v>
      </c>
      <c r="F16" s="1" t="s">
        <v>3</v>
      </c>
      <c r="G16" s="44">
        <f>$G$4</f>
        <v>720</v>
      </c>
      <c r="H16" s="1" t="s">
        <v>29</v>
      </c>
      <c r="I16" s="45">
        <f>D16*G16*0.85</f>
        <v>0</v>
      </c>
      <c r="J16" s="46" t="s">
        <v>4</v>
      </c>
      <c r="K16" s="47"/>
      <c r="L16" s="48"/>
      <c r="M16" s="49"/>
      <c r="N16" s="49"/>
      <c r="O16" s="47"/>
    </row>
    <row r="17" spans="1:15" ht="21" customHeight="1" x14ac:dyDescent="0.2">
      <c r="A17" s="113"/>
      <c r="B17" s="42" t="s">
        <v>52</v>
      </c>
      <c r="C17" s="50" t="s">
        <v>54</v>
      </c>
      <c r="D17" s="51">
        <f>単価表※ここの黄色セルに入力!$F$31</f>
        <v>0</v>
      </c>
      <c r="E17" s="46" t="s">
        <v>11</v>
      </c>
      <c r="F17" s="1" t="s">
        <v>3</v>
      </c>
      <c r="G17" s="52">
        <v>62414</v>
      </c>
      <c r="H17" s="49" t="s">
        <v>6</v>
      </c>
      <c r="I17" s="53">
        <f>D17*G17</f>
        <v>0</v>
      </c>
      <c r="J17" s="46" t="s">
        <v>4</v>
      </c>
      <c r="K17" s="47"/>
      <c r="L17" s="48"/>
      <c r="M17" s="54">
        <f>ROUNDDOWN(I16+I17,0)</f>
        <v>0</v>
      </c>
      <c r="N17" s="50" t="s">
        <v>4</v>
      </c>
      <c r="O17" s="47"/>
    </row>
    <row r="18" spans="1:15" ht="11.25" customHeight="1" thickBot="1" x14ac:dyDescent="0.25">
      <c r="A18" s="114"/>
      <c r="B18" s="55"/>
      <c r="C18" s="56"/>
      <c r="D18" s="57"/>
      <c r="E18" s="58"/>
      <c r="F18" s="3"/>
      <c r="G18" s="59"/>
      <c r="H18" s="56"/>
      <c r="I18" s="60"/>
      <c r="J18" s="58"/>
      <c r="K18" s="61"/>
      <c r="L18" s="62"/>
      <c r="M18" s="56"/>
      <c r="N18" s="56"/>
      <c r="O18" s="61"/>
    </row>
    <row r="19" spans="1:15" ht="21" customHeight="1" x14ac:dyDescent="0.2">
      <c r="A19" s="113" t="s">
        <v>61</v>
      </c>
      <c r="B19" s="42" t="s">
        <v>53</v>
      </c>
      <c r="C19" s="43" t="s">
        <v>54</v>
      </c>
      <c r="D19" s="2">
        <f>単価表※ここの黄色セルに入力!$F$26</f>
        <v>0</v>
      </c>
      <c r="E19" s="2" t="s">
        <v>11</v>
      </c>
      <c r="F19" s="1" t="s">
        <v>3</v>
      </c>
      <c r="G19" s="44">
        <f>$G$4</f>
        <v>720</v>
      </c>
      <c r="H19" s="1" t="s">
        <v>29</v>
      </c>
      <c r="I19" s="45">
        <f>D19*G19*0.85</f>
        <v>0</v>
      </c>
      <c r="J19" s="46" t="s">
        <v>4</v>
      </c>
      <c r="K19" s="47"/>
      <c r="L19" s="48"/>
      <c r="M19" s="49"/>
      <c r="N19" s="49"/>
      <c r="O19" s="47"/>
    </row>
    <row r="20" spans="1:15" ht="21" x14ac:dyDescent="0.2">
      <c r="A20" s="113"/>
      <c r="B20" s="42" t="s">
        <v>52</v>
      </c>
      <c r="C20" s="50" t="s">
        <v>54</v>
      </c>
      <c r="D20" s="51">
        <f>単価表※ここの黄色セルに入力!$F$31</f>
        <v>0</v>
      </c>
      <c r="E20" s="46" t="s">
        <v>11</v>
      </c>
      <c r="F20" s="1" t="s">
        <v>3</v>
      </c>
      <c r="G20" s="52">
        <v>53566</v>
      </c>
      <c r="H20" s="49" t="s">
        <v>6</v>
      </c>
      <c r="I20" s="53">
        <f>D20*G20</f>
        <v>0</v>
      </c>
      <c r="J20" s="46" t="s">
        <v>4</v>
      </c>
      <c r="K20" s="47"/>
      <c r="L20" s="48"/>
      <c r="M20" s="54">
        <f>ROUNDDOWN(I19+I20,0)</f>
        <v>0</v>
      </c>
      <c r="N20" s="50" t="s">
        <v>4</v>
      </c>
      <c r="O20" s="47"/>
    </row>
    <row r="21" spans="1:15" ht="11.25" customHeight="1" thickBot="1" x14ac:dyDescent="0.25">
      <c r="A21" s="114"/>
      <c r="B21" s="55"/>
      <c r="C21" s="56"/>
      <c r="D21" s="57"/>
      <c r="E21" s="58"/>
      <c r="F21" s="3"/>
      <c r="G21" s="59"/>
      <c r="H21" s="56"/>
      <c r="I21" s="60"/>
      <c r="J21" s="58"/>
      <c r="K21" s="61"/>
      <c r="L21" s="62"/>
      <c r="M21" s="56"/>
      <c r="N21" s="56"/>
      <c r="O21" s="61"/>
    </row>
    <row r="22" spans="1:15" ht="21" customHeight="1" x14ac:dyDescent="0.2">
      <c r="A22" s="113" t="s">
        <v>62</v>
      </c>
      <c r="B22" s="42" t="s">
        <v>53</v>
      </c>
      <c r="C22" s="43" t="s">
        <v>54</v>
      </c>
      <c r="D22" s="2">
        <f>単価表※ここの黄色セルに入力!$F$26</f>
        <v>0</v>
      </c>
      <c r="E22" s="2" t="s">
        <v>11</v>
      </c>
      <c r="F22" s="1" t="s">
        <v>3</v>
      </c>
      <c r="G22" s="44">
        <f>$G$4</f>
        <v>720</v>
      </c>
      <c r="H22" s="1" t="s">
        <v>29</v>
      </c>
      <c r="I22" s="45">
        <f>D22*G22*0.85</f>
        <v>0</v>
      </c>
      <c r="J22" s="46" t="s">
        <v>4</v>
      </c>
      <c r="K22" s="47"/>
      <c r="L22" s="48"/>
      <c r="M22" s="49"/>
      <c r="N22" s="49"/>
      <c r="O22" s="47"/>
    </row>
    <row r="23" spans="1:15" ht="21" x14ac:dyDescent="0.2">
      <c r="A23" s="113"/>
      <c r="B23" s="42" t="s">
        <v>52</v>
      </c>
      <c r="C23" s="50" t="s">
        <v>54</v>
      </c>
      <c r="D23" s="51">
        <f>単価表※ここの黄色セルに入力!$F$31</f>
        <v>0</v>
      </c>
      <c r="E23" s="46" t="s">
        <v>11</v>
      </c>
      <c r="F23" s="1" t="s">
        <v>3</v>
      </c>
      <c r="G23" s="52">
        <v>32851</v>
      </c>
      <c r="H23" s="49" t="s">
        <v>6</v>
      </c>
      <c r="I23" s="53">
        <f>D23*G23</f>
        <v>0</v>
      </c>
      <c r="J23" s="46" t="s">
        <v>4</v>
      </c>
      <c r="K23" s="47"/>
      <c r="L23" s="48"/>
      <c r="M23" s="54">
        <f>ROUNDDOWN(I22+I23,0)</f>
        <v>0</v>
      </c>
      <c r="N23" s="50" t="s">
        <v>4</v>
      </c>
      <c r="O23" s="47"/>
    </row>
    <row r="24" spans="1:15" ht="11.25" customHeight="1" thickBot="1" x14ac:dyDescent="0.25">
      <c r="A24" s="114"/>
      <c r="B24" s="55"/>
      <c r="C24" s="56"/>
      <c r="D24" s="57"/>
      <c r="E24" s="58"/>
      <c r="F24" s="3"/>
      <c r="G24" s="59"/>
      <c r="H24" s="56"/>
      <c r="I24" s="60"/>
      <c r="J24" s="58"/>
      <c r="K24" s="61"/>
      <c r="L24" s="62"/>
      <c r="M24" s="56"/>
      <c r="N24" s="56"/>
      <c r="O24" s="61"/>
    </row>
    <row r="25" spans="1:15" ht="21" customHeight="1" x14ac:dyDescent="0.2">
      <c r="A25" s="113" t="s">
        <v>63</v>
      </c>
      <c r="B25" s="42" t="s">
        <v>53</v>
      </c>
      <c r="C25" s="43" t="s">
        <v>54</v>
      </c>
      <c r="D25" s="2">
        <f>単価表※ここの黄色セルに入力!$F$26</f>
        <v>0</v>
      </c>
      <c r="E25" s="2" t="s">
        <v>11</v>
      </c>
      <c r="F25" s="1" t="s">
        <v>3</v>
      </c>
      <c r="G25" s="44">
        <f>$G$4</f>
        <v>720</v>
      </c>
      <c r="H25" s="1" t="s">
        <v>29</v>
      </c>
      <c r="I25" s="45">
        <f>D25*G25*0.85</f>
        <v>0</v>
      </c>
      <c r="J25" s="46" t="s">
        <v>4</v>
      </c>
      <c r="K25" s="47"/>
      <c r="L25" s="48"/>
      <c r="M25" s="49"/>
      <c r="N25" s="49"/>
      <c r="O25" s="47"/>
    </row>
    <row r="26" spans="1:15" ht="21" x14ac:dyDescent="0.2">
      <c r="A26" s="113"/>
      <c r="B26" s="42" t="s">
        <v>52</v>
      </c>
      <c r="C26" s="50" t="s">
        <v>54</v>
      </c>
      <c r="D26" s="51">
        <f>単価表※ここの黄色セルに入力!$F$31</f>
        <v>0</v>
      </c>
      <c r="E26" s="46" t="s">
        <v>11</v>
      </c>
      <c r="F26" s="1" t="s">
        <v>3</v>
      </c>
      <c r="G26" s="52">
        <v>47952</v>
      </c>
      <c r="H26" s="49" t="s">
        <v>6</v>
      </c>
      <c r="I26" s="53">
        <f>D26*G26</f>
        <v>0</v>
      </c>
      <c r="J26" s="46" t="s">
        <v>4</v>
      </c>
      <c r="K26" s="47"/>
      <c r="L26" s="48"/>
      <c r="M26" s="54">
        <f>ROUNDDOWN(I25+I26,0)</f>
        <v>0</v>
      </c>
      <c r="N26" s="50" t="s">
        <v>4</v>
      </c>
      <c r="O26" s="47"/>
    </row>
    <row r="27" spans="1:15" ht="11.25" customHeight="1" thickBot="1" x14ac:dyDescent="0.25">
      <c r="A27" s="114"/>
      <c r="B27" s="55"/>
      <c r="C27" s="56"/>
      <c r="D27" s="57"/>
      <c r="E27" s="58"/>
      <c r="F27" s="3"/>
      <c r="G27" s="59"/>
      <c r="H27" s="56"/>
      <c r="I27" s="60"/>
      <c r="J27" s="58"/>
      <c r="K27" s="61"/>
      <c r="L27" s="62"/>
      <c r="M27" s="56"/>
      <c r="N27" s="56"/>
      <c r="O27" s="61"/>
    </row>
    <row r="28" spans="1:15" ht="21" customHeight="1" x14ac:dyDescent="0.2">
      <c r="A28" s="113" t="s">
        <v>64</v>
      </c>
      <c r="B28" s="42" t="s">
        <v>53</v>
      </c>
      <c r="C28" s="43" t="s">
        <v>54</v>
      </c>
      <c r="D28" s="2">
        <f>単価表※ここの黄色セルに入力!$F$26</f>
        <v>0</v>
      </c>
      <c r="E28" s="2" t="s">
        <v>11</v>
      </c>
      <c r="F28" s="1" t="s">
        <v>3</v>
      </c>
      <c r="G28" s="44">
        <f>$G$4</f>
        <v>720</v>
      </c>
      <c r="H28" s="1" t="s">
        <v>29</v>
      </c>
      <c r="I28" s="45">
        <f>D28*G28*0.85</f>
        <v>0</v>
      </c>
      <c r="J28" s="46" t="s">
        <v>4</v>
      </c>
      <c r="K28" s="47"/>
      <c r="L28" s="48"/>
      <c r="M28" s="49"/>
      <c r="N28" s="49"/>
      <c r="O28" s="47"/>
    </row>
    <row r="29" spans="1:15" ht="21" x14ac:dyDescent="0.2">
      <c r="A29" s="113"/>
      <c r="B29" s="42" t="s">
        <v>52</v>
      </c>
      <c r="C29" s="50" t="s">
        <v>54</v>
      </c>
      <c r="D29" s="51">
        <f>単価表※ここの黄色セルに入力!$F$31</f>
        <v>0</v>
      </c>
      <c r="E29" s="46" t="s">
        <v>11</v>
      </c>
      <c r="F29" s="1" t="s">
        <v>3</v>
      </c>
      <c r="G29" s="52">
        <v>73558</v>
      </c>
      <c r="H29" s="49" t="s">
        <v>6</v>
      </c>
      <c r="I29" s="53">
        <f>D29*G29</f>
        <v>0</v>
      </c>
      <c r="J29" s="46" t="s">
        <v>4</v>
      </c>
      <c r="K29" s="47"/>
      <c r="L29" s="48"/>
      <c r="M29" s="54">
        <f>ROUNDDOWN(I28+I29,0)</f>
        <v>0</v>
      </c>
      <c r="N29" s="50" t="s">
        <v>4</v>
      </c>
      <c r="O29" s="47"/>
    </row>
    <row r="30" spans="1:15" ht="11.25" customHeight="1" thickBot="1" x14ac:dyDescent="0.25">
      <c r="A30" s="114"/>
      <c r="B30" s="55"/>
      <c r="C30" s="56"/>
      <c r="D30" s="57"/>
      <c r="E30" s="58"/>
      <c r="F30" s="3"/>
      <c r="G30" s="59"/>
      <c r="H30" s="56"/>
      <c r="I30" s="60"/>
      <c r="J30" s="58"/>
      <c r="K30" s="61"/>
      <c r="L30" s="62"/>
      <c r="M30" s="56"/>
      <c r="N30" s="56"/>
      <c r="O30" s="61"/>
    </row>
    <row r="31" spans="1:15" ht="21" customHeight="1" x14ac:dyDescent="0.2">
      <c r="A31" s="113" t="s">
        <v>65</v>
      </c>
      <c r="B31" s="42" t="s">
        <v>53</v>
      </c>
      <c r="C31" s="43" t="s">
        <v>54</v>
      </c>
      <c r="D31" s="2">
        <f>単価表※ここの黄色セルに入力!$F$26</f>
        <v>0</v>
      </c>
      <c r="E31" s="2" t="s">
        <v>11</v>
      </c>
      <c r="F31" s="1" t="s">
        <v>3</v>
      </c>
      <c r="G31" s="44">
        <f>$G$4</f>
        <v>720</v>
      </c>
      <c r="H31" s="1" t="s">
        <v>29</v>
      </c>
      <c r="I31" s="45">
        <f>D31*G31*0.85</f>
        <v>0</v>
      </c>
      <c r="J31" s="46" t="s">
        <v>4</v>
      </c>
      <c r="K31" s="47"/>
      <c r="L31" s="48"/>
      <c r="M31" s="49"/>
      <c r="N31" s="49"/>
      <c r="O31" s="47"/>
    </row>
    <row r="32" spans="1:15" ht="21" x14ac:dyDescent="0.2">
      <c r="A32" s="113"/>
      <c r="B32" s="42" t="s">
        <v>52</v>
      </c>
      <c r="C32" s="50" t="s">
        <v>54</v>
      </c>
      <c r="D32" s="51">
        <f>単価表※ここの黄色セルに入力!$F$31</f>
        <v>0</v>
      </c>
      <c r="E32" s="46" t="s">
        <v>11</v>
      </c>
      <c r="F32" s="1" t="s">
        <v>3</v>
      </c>
      <c r="G32" s="52">
        <v>77592</v>
      </c>
      <c r="H32" s="49" t="s">
        <v>6</v>
      </c>
      <c r="I32" s="53">
        <f>D32*G32</f>
        <v>0</v>
      </c>
      <c r="J32" s="46" t="s">
        <v>4</v>
      </c>
      <c r="K32" s="47"/>
      <c r="L32" s="48"/>
      <c r="M32" s="54">
        <f>ROUNDDOWN(I31+I32,0)</f>
        <v>0</v>
      </c>
      <c r="N32" s="50" t="s">
        <v>4</v>
      </c>
      <c r="O32" s="47"/>
    </row>
    <row r="33" spans="1:15" ht="11.25" customHeight="1" thickBot="1" x14ac:dyDescent="0.25">
      <c r="A33" s="114"/>
      <c r="B33" s="55"/>
      <c r="C33" s="56"/>
      <c r="D33" s="57"/>
      <c r="E33" s="58"/>
      <c r="F33" s="3"/>
      <c r="G33" s="59"/>
      <c r="H33" s="56"/>
      <c r="I33" s="60"/>
      <c r="J33" s="58"/>
      <c r="K33" s="61"/>
      <c r="L33" s="62"/>
      <c r="M33" s="56"/>
      <c r="N33" s="56"/>
      <c r="O33" s="61"/>
    </row>
    <row r="34" spans="1:15" ht="21" customHeight="1" x14ac:dyDescent="0.2">
      <c r="A34" s="113" t="s">
        <v>66</v>
      </c>
      <c r="B34" s="42" t="s">
        <v>53</v>
      </c>
      <c r="C34" s="43" t="s">
        <v>54</v>
      </c>
      <c r="D34" s="2">
        <f>単価表※ここの黄色セルに入力!$F$26</f>
        <v>0</v>
      </c>
      <c r="E34" s="2" t="s">
        <v>11</v>
      </c>
      <c r="F34" s="1" t="s">
        <v>3</v>
      </c>
      <c r="G34" s="44">
        <f>$G$4</f>
        <v>720</v>
      </c>
      <c r="H34" s="1" t="s">
        <v>29</v>
      </c>
      <c r="I34" s="45">
        <f>D34*G34*0.85</f>
        <v>0</v>
      </c>
      <c r="J34" s="46" t="s">
        <v>4</v>
      </c>
      <c r="K34" s="47"/>
      <c r="L34" s="48"/>
      <c r="M34" s="49"/>
      <c r="N34" s="49"/>
      <c r="O34" s="47"/>
    </row>
    <row r="35" spans="1:15" ht="21" x14ac:dyDescent="0.2">
      <c r="A35" s="113"/>
      <c r="B35" s="42" t="s">
        <v>51</v>
      </c>
      <c r="C35" s="50" t="s">
        <v>54</v>
      </c>
      <c r="D35" s="51">
        <f>単価表※ここの黄色セルに入力!$F$35</f>
        <v>0</v>
      </c>
      <c r="E35" s="46" t="s">
        <v>11</v>
      </c>
      <c r="F35" s="1" t="s">
        <v>3</v>
      </c>
      <c r="G35" s="52">
        <v>94949</v>
      </c>
      <c r="H35" s="49" t="s">
        <v>6</v>
      </c>
      <c r="I35" s="53">
        <f>D35*G35</f>
        <v>0</v>
      </c>
      <c r="J35" s="46" t="s">
        <v>4</v>
      </c>
      <c r="K35" s="47"/>
      <c r="L35" s="48"/>
      <c r="M35" s="54">
        <f>ROUNDDOWN(I34+I35,0)</f>
        <v>0</v>
      </c>
      <c r="N35" s="50" t="s">
        <v>4</v>
      </c>
      <c r="O35" s="47"/>
    </row>
    <row r="36" spans="1:15" ht="11.25" customHeight="1" thickBot="1" x14ac:dyDescent="0.25">
      <c r="A36" s="114"/>
      <c r="B36" s="55"/>
      <c r="C36" s="56"/>
      <c r="D36" s="57"/>
      <c r="E36" s="58"/>
      <c r="F36" s="3"/>
      <c r="G36" s="59"/>
      <c r="H36" s="56"/>
      <c r="I36" s="60"/>
      <c r="J36" s="58"/>
      <c r="K36" s="61"/>
      <c r="L36" s="62"/>
      <c r="M36" s="56"/>
      <c r="N36" s="56"/>
      <c r="O36" s="61"/>
    </row>
    <row r="37" spans="1:15" ht="21" customHeight="1" x14ac:dyDescent="0.2">
      <c r="A37" s="113" t="s">
        <v>67</v>
      </c>
      <c r="B37" s="42" t="s">
        <v>53</v>
      </c>
      <c r="C37" s="43" t="s">
        <v>54</v>
      </c>
      <c r="D37" s="2">
        <f>単価表※ここの黄色セルに入力!$F$26</f>
        <v>0</v>
      </c>
      <c r="E37" s="2" t="s">
        <v>11</v>
      </c>
      <c r="F37" s="1" t="s">
        <v>3</v>
      </c>
      <c r="G37" s="44">
        <f>$G$4</f>
        <v>720</v>
      </c>
      <c r="H37" s="1" t="s">
        <v>29</v>
      </c>
      <c r="I37" s="45">
        <f>D37*G37*0.85</f>
        <v>0</v>
      </c>
      <c r="J37" s="46" t="s">
        <v>4</v>
      </c>
      <c r="K37" s="47"/>
      <c r="L37" s="48"/>
      <c r="M37" s="49"/>
      <c r="N37" s="49"/>
      <c r="O37" s="47"/>
    </row>
    <row r="38" spans="1:15" ht="21" x14ac:dyDescent="0.2">
      <c r="A38" s="113"/>
      <c r="B38" s="42" t="s">
        <v>51</v>
      </c>
      <c r="C38" s="50" t="s">
        <v>54</v>
      </c>
      <c r="D38" s="51">
        <f>単価表※ここの黄色セルに入力!$F$35</f>
        <v>0</v>
      </c>
      <c r="E38" s="46" t="s">
        <v>11</v>
      </c>
      <c r="F38" s="1" t="s">
        <v>3</v>
      </c>
      <c r="G38" s="52">
        <v>140935</v>
      </c>
      <c r="H38" s="49" t="s">
        <v>6</v>
      </c>
      <c r="I38" s="53">
        <f>D38*G38</f>
        <v>0</v>
      </c>
      <c r="J38" s="46" t="s">
        <v>4</v>
      </c>
      <c r="K38" s="47"/>
      <c r="L38" s="48"/>
      <c r="M38" s="54">
        <f>ROUNDDOWN(I37+I38,0)</f>
        <v>0</v>
      </c>
      <c r="N38" s="50" t="s">
        <v>4</v>
      </c>
      <c r="O38" s="47"/>
    </row>
    <row r="39" spans="1:15" ht="11.25" customHeight="1" thickBot="1" x14ac:dyDescent="0.25">
      <c r="A39" s="114"/>
      <c r="B39" s="55"/>
      <c r="C39" s="56"/>
      <c r="D39" s="57"/>
      <c r="E39" s="58"/>
      <c r="F39" s="3"/>
      <c r="G39" s="59"/>
      <c r="H39" s="56"/>
      <c r="I39" s="60"/>
      <c r="J39" s="58"/>
      <c r="K39" s="61"/>
      <c r="L39" s="62"/>
      <c r="M39" s="56"/>
      <c r="N39" s="56"/>
      <c r="O39" s="61"/>
    </row>
    <row r="40" spans="1:15" ht="11.25" customHeight="1" x14ac:dyDescent="0.2">
      <c r="A40" s="63"/>
      <c r="B40" s="64"/>
      <c r="C40" s="49"/>
      <c r="D40" s="65"/>
      <c r="E40" s="66"/>
      <c r="F40" s="1"/>
      <c r="G40" s="52"/>
      <c r="H40" s="49"/>
      <c r="I40" s="67"/>
      <c r="J40" s="66"/>
      <c r="K40" s="49"/>
      <c r="L40" s="49"/>
      <c r="M40" s="49"/>
      <c r="N40" s="49"/>
      <c r="O40" s="49"/>
    </row>
    <row r="41" spans="1:15" ht="9" customHeight="1" x14ac:dyDescent="0.2">
      <c r="A41" s="63"/>
      <c r="B41" s="64"/>
      <c r="C41" s="49"/>
      <c r="D41" s="65"/>
      <c r="E41" s="66"/>
      <c r="F41" s="1"/>
      <c r="G41" s="52"/>
      <c r="H41" s="49"/>
      <c r="I41" s="67"/>
      <c r="J41" s="66"/>
      <c r="K41" s="49"/>
      <c r="L41" s="49"/>
      <c r="M41" s="49"/>
      <c r="N41" s="49"/>
      <c r="O41" s="49"/>
    </row>
    <row r="42" spans="1:15" ht="27" customHeight="1" thickBot="1" x14ac:dyDescent="0.25">
      <c r="A42" s="63"/>
      <c r="B42" s="64"/>
      <c r="C42" s="49"/>
      <c r="D42" s="65"/>
      <c r="E42" s="66"/>
      <c r="F42" s="1"/>
      <c r="G42" s="68"/>
      <c r="H42" s="49"/>
      <c r="I42" s="115" t="s">
        <v>56</v>
      </c>
      <c r="J42" s="115"/>
      <c r="K42" s="115"/>
      <c r="L42" s="115"/>
      <c r="M42" s="69">
        <f>M5+M8+M11+M14+M17+M20+M23+M26+M29+M32+M35+M38</f>
        <v>0</v>
      </c>
      <c r="N42" s="70" t="s">
        <v>4</v>
      </c>
      <c r="O42" s="49"/>
    </row>
    <row r="43" spans="1:15" ht="6" customHeight="1" thickTop="1" x14ac:dyDescent="0.2">
      <c r="A43" s="63"/>
      <c r="B43" s="64"/>
      <c r="C43" s="49"/>
      <c r="D43" s="65"/>
      <c r="E43" s="66"/>
      <c r="F43" s="1"/>
      <c r="G43" s="52"/>
      <c r="H43" s="49"/>
      <c r="I43" s="67"/>
      <c r="J43" s="66"/>
      <c r="K43" s="49"/>
      <c r="L43" s="49"/>
      <c r="M43" s="49"/>
      <c r="N43" s="49"/>
      <c r="O43" s="49"/>
    </row>
    <row r="44" spans="1:15" ht="19.5" customHeight="1" x14ac:dyDescent="0.15">
      <c r="A44" s="112" t="s">
        <v>30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5" x14ac:dyDescent="0.15">
      <c r="M45" s="71">
        <f>G5+G8+G11+G14+G17+G20+G23+G26+G29+G32+G35+G38</f>
        <v>881683</v>
      </c>
    </row>
  </sheetData>
  <sheetProtection sheet="1" objects="1" scenarios="1"/>
  <mergeCells count="18">
    <mergeCell ref="J1:K1"/>
    <mergeCell ref="M1:O1"/>
    <mergeCell ref="B3:K3"/>
    <mergeCell ref="L3:O3"/>
    <mergeCell ref="A31:A33"/>
    <mergeCell ref="A4:A6"/>
    <mergeCell ref="A7:A9"/>
    <mergeCell ref="A10:A12"/>
    <mergeCell ref="A13:A15"/>
    <mergeCell ref="A16:A18"/>
    <mergeCell ref="A44:M44"/>
    <mergeCell ref="A34:A36"/>
    <mergeCell ref="A37:A39"/>
    <mergeCell ref="I42:L42"/>
    <mergeCell ref="A19:A21"/>
    <mergeCell ref="A22:A24"/>
    <mergeCell ref="A25:A27"/>
    <mergeCell ref="A28:A30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topLeftCell="A16" zoomScale="115" zoomScaleNormal="100" zoomScaleSheetLayoutView="115" workbookViewId="0">
      <selection activeCell="I34" sqref="I34"/>
    </sheetView>
  </sheetViews>
  <sheetFormatPr defaultRowHeight="13.5" x14ac:dyDescent="0.15"/>
  <cols>
    <col min="1" max="1" width="19.125" style="36" customWidth="1"/>
    <col min="2" max="2" width="4.375" style="36" customWidth="1"/>
    <col min="3" max="3" width="3.375" style="36" bestFit="1" customWidth="1"/>
    <col min="4" max="4" width="12.875" style="37" customWidth="1"/>
    <col min="5" max="6" width="3.375" style="36" bestFit="1" customWidth="1"/>
    <col min="7" max="7" width="7.875" style="36" customWidth="1"/>
    <col min="8" max="8" width="14.75" style="36" customWidth="1"/>
    <col min="9" max="9" width="15.125" style="37" customWidth="1"/>
    <col min="10" max="10" width="2.75" style="40" customWidth="1"/>
    <col min="11" max="11" width="3.5" style="36" customWidth="1"/>
    <col min="12" max="12" width="2.375" style="36" customWidth="1"/>
    <col min="13" max="13" width="15.625" style="36" customWidth="1"/>
    <col min="14" max="14" width="3.125" style="36" customWidth="1"/>
    <col min="15" max="15" width="1.375" style="36" customWidth="1"/>
    <col min="16" max="16384" width="9" style="36"/>
  </cols>
  <sheetData>
    <row r="1" spans="1:15" ht="19.5" customHeight="1" x14ac:dyDescent="0.15">
      <c r="J1" s="116"/>
      <c r="K1" s="116"/>
      <c r="L1" s="38"/>
      <c r="M1" s="117" t="s">
        <v>89</v>
      </c>
      <c r="N1" s="117"/>
      <c r="O1" s="117"/>
    </row>
    <row r="2" spans="1:15" ht="22.5" customHeight="1" thickBot="1" x14ac:dyDescent="0.2">
      <c r="A2" s="39" t="s">
        <v>44</v>
      </c>
    </row>
    <row r="3" spans="1:15" ht="22.5" customHeight="1" thickBot="1" x14ac:dyDescent="0.2">
      <c r="A3" s="41" t="s">
        <v>0</v>
      </c>
      <c r="B3" s="118" t="s">
        <v>27</v>
      </c>
      <c r="C3" s="119"/>
      <c r="D3" s="119"/>
      <c r="E3" s="119"/>
      <c r="F3" s="119"/>
      <c r="G3" s="119"/>
      <c r="H3" s="119"/>
      <c r="I3" s="119"/>
      <c r="J3" s="119"/>
      <c r="K3" s="120"/>
      <c r="L3" s="118" t="s">
        <v>28</v>
      </c>
      <c r="M3" s="119"/>
      <c r="N3" s="119"/>
      <c r="O3" s="120"/>
    </row>
    <row r="4" spans="1:15" ht="21" customHeight="1" x14ac:dyDescent="0.2">
      <c r="A4" s="113" t="s">
        <v>68</v>
      </c>
      <c r="B4" s="42" t="s">
        <v>2</v>
      </c>
      <c r="C4" s="43" t="s">
        <v>1</v>
      </c>
      <c r="D4" s="2">
        <f>単価表※ここの黄色セルに入力!$F$26</f>
        <v>0</v>
      </c>
      <c r="E4" s="2" t="s">
        <v>4</v>
      </c>
      <c r="F4" s="1" t="s">
        <v>3</v>
      </c>
      <c r="G4" s="44">
        <v>39</v>
      </c>
      <c r="H4" s="1" t="s">
        <v>29</v>
      </c>
      <c r="I4" s="45">
        <f>D4*G4*0.85</f>
        <v>0</v>
      </c>
      <c r="J4" s="46" t="s">
        <v>4</v>
      </c>
      <c r="K4" s="47"/>
      <c r="L4" s="48"/>
      <c r="M4" s="49"/>
      <c r="N4" s="49"/>
      <c r="O4" s="47"/>
    </row>
    <row r="5" spans="1:15" ht="21" customHeight="1" x14ac:dyDescent="0.2">
      <c r="A5" s="113"/>
      <c r="B5" s="42" t="s">
        <v>5</v>
      </c>
      <c r="C5" s="50" t="s">
        <v>1</v>
      </c>
      <c r="D5" s="51">
        <f>単価表※ここの黄色セルに入力!$F$35</f>
        <v>0</v>
      </c>
      <c r="E5" s="46" t="s">
        <v>4</v>
      </c>
      <c r="F5" s="1" t="s">
        <v>3</v>
      </c>
      <c r="G5" s="52">
        <v>6590</v>
      </c>
      <c r="H5" s="49" t="s">
        <v>6</v>
      </c>
      <c r="I5" s="53">
        <f>D5*G5</f>
        <v>0</v>
      </c>
      <c r="J5" s="46" t="s">
        <v>4</v>
      </c>
      <c r="K5" s="47"/>
      <c r="L5" s="48"/>
      <c r="M5" s="54">
        <f>ROUNDDOWN(I4+I5,0)</f>
        <v>0</v>
      </c>
      <c r="N5" s="50" t="s">
        <v>4</v>
      </c>
      <c r="O5" s="47"/>
    </row>
    <row r="6" spans="1:15" ht="11.25" customHeight="1" thickBot="1" x14ac:dyDescent="0.25">
      <c r="A6" s="114"/>
      <c r="B6" s="55"/>
      <c r="C6" s="56"/>
      <c r="D6" s="57"/>
      <c r="E6" s="58"/>
      <c r="F6" s="3"/>
      <c r="G6" s="59"/>
      <c r="H6" s="56"/>
      <c r="I6" s="60"/>
      <c r="J6" s="58"/>
      <c r="K6" s="61"/>
      <c r="L6" s="62"/>
      <c r="M6" s="56"/>
      <c r="N6" s="56"/>
      <c r="O6" s="61"/>
    </row>
    <row r="7" spans="1:15" ht="21" customHeight="1" x14ac:dyDescent="0.2">
      <c r="A7" s="113" t="s">
        <v>69</v>
      </c>
      <c r="B7" s="42" t="s">
        <v>53</v>
      </c>
      <c r="C7" s="43" t="s">
        <v>54</v>
      </c>
      <c r="D7" s="2">
        <f>単価表※ここの黄色セルに入力!$F$26</f>
        <v>0</v>
      </c>
      <c r="E7" s="2" t="s">
        <v>11</v>
      </c>
      <c r="F7" s="1" t="s">
        <v>3</v>
      </c>
      <c r="G7" s="44">
        <f>$G$4</f>
        <v>39</v>
      </c>
      <c r="H7" s="1" t="s">
        <v>29</v>
      </c>
      <c r="I7" s="45">
        <f>D7*G7*0.85</f>
        <v>0</v>
      </c>
      <c r="J7" s="46" t="s">
        <v>4</v>
      </c>
      <c r="K7" s="47"/>
      <c r="L7" s="48"/>
      <c r="M7" s="49"/>
      <c r="N7" s="49"/>
      <c r="O7" s="47"/>
    </row>
    <row r="8" spans="1:15" ht="21" customHeight="1" x14ac:dyDescent="0.2">
      <c r="A8" s="113"/>
      <c r="B8" s="42" t="s">
        <v>52</v>
      </c>
      <c r="C8" s="50" t="s">
        <v>54</v>
      </c>
      <c r="D8" s="51">
        <f>単価表※ここの黄色セルに入力!$F$31</f>
        <v>0</v>
      </c>
      <c r="E8" s="46" t="s">
        <v>11</v>
      </c>
      <c r="F8" s="1" t="s">
        <v>3</v>
      </c>
      <c r="G8" s="52">
        <v>7549</v>
      </c>
      <c r="H8" s="49" t="s">
        <v>6</v>
      </c>
      <c r="I8" s="53">
        <f>D8*G8</f>
        <v>0</v>
      </c>
      <c r="J8" s="46" t="s">
        <v>4</v>
      </c>
      <c r="K8" s="47"/>
      <c r="L8" s="48"/>
      <c r="M8" s="54">
        <f>ROUNDDOWN(I7+I8,0)</f>
        <v>0</v>
      </c>
      <c r="N8" s="50" t="s">
        <v>4</v>
      </c>
      <c r="O8" s="47"/>
    </row>
    <row r="9" spans="1:15" ht="11.25" customHeight="1" thickBot="1" x14ac:dyDescent="0.25">
      <c r="A9" s="114"/>
      <c r="B9" s="55"/>
      <c r="C9" s="56"/>
      <c r="D9" s="57"/>
      <c r="E9" s="58"/>
      <c r="F9" s="3"/>
      <c r="G9" s="59"/>
      <c r="H9" s="56"/>
      <c r="I9" s="60"/>
      <c r="J9" s="58"/>
      <c r="K9" s="61"/>
      <c r="L9" s="62"/>
      <c r="M9" s="56"/>
      <c r="N9" s="56"/>
      <c r="O9" s="61"/>
    </row>
    <row r="10" spans="1:15" ht="21" customHeight="1" x14ac:dyDescent="0.2">
      <c r="A10" s="113" t="s">
        <v>70</v>
      </c>
      <c r="B10" s="42" t="s">
        <v>53</v>
      </c>
      <c r="C10" s="43" t="s">
        <v>54</v>
      </c>
      <c r="D10" s="2">
        <f>単価表※ここの黄色セルに入力!$F$26</f>
        <v>0</v>
      </c>
      <c r="E10" s="2" t="s">
        <v>11</v>
      </c>
      <c r="F10" s="1" t="s">
        <v>3</v>
      </c>
      <c r="G10" s="44">
        <f>$G$4</f>
        <v>39</v>
      </c>
      <c r="H10" s="1" t="s">
        <v>29</v>
      </c>
      <c r="I10" s="45">
        <f>D10*G10*0.85</f>
        <v>0</v>
      </c>
      <c r="J10" s="46" t="s">
        <v>4</v>
      </c>
      <c r="K10" s="47"/>
      <c r="L10" s="48"/>
      <c r="M10" s="49"/>
      <c r="N10" s="49"/>
      <c r="O10" s="47"/>
    </row>
    <row r="11" spans="1:15" ht="21" customHeight="1" x14ac:dyDescent="0.2">
      <c r="A11" s="113"/>
      <c r="B11" s="42" t="s">
        <v>52</v>
      </c>
      <c r="C11" s="50" t="s">
        <v>54</v>
      </c>
      <c r="D11" s="51">
        <f>単価表※ここの黄色セルに入力!$F$31</f>
        <v>0</v>
      </c>
      <c r="E11" s="46" t="s">
        <v>11</v>
      </c>
      <c r="F11" s="1" t="s">
        <v>3</v>
      </c>
      <c r="G11" s="52">
        <v>8040</v>
      </c>
      <c r="H11" s="49" t="s">
        <v>6</v>
      </c>
      <c r="I11" s="53">
        <f>D11*G11</f>
        <v>0</v>
      </c>
      <c r="J11" s="46" t="s">
        <v>4</v>
      </c>
      <c r="K11" s="47"/>
      <c r="L11" s="48"/>
      <c r="M11" s="54">
        <f>ROUNDDOWN(I10+I11,0)</f>
        <v>0</v>
      </c>
      <c r="N11" s="50" t="s">
        <v>4</v>
      </c>
      <c r="O11" s="47"/>
    </row>
    <row r="12" spans="1:15" ht="11.25" customHeight="1" thickBot="1" x14ac:dyDescent="0.25">
      <c r="A12" s="114"/>
      <c r="B12" s="55"/>
      <c r="C12" s="56"/>
      <c r="D12" s="57"/>
      <c r="E12" s="58"/>
      <c r="F12" s="3"/>
      <c r="G12" s="59"/>
      <c r="H12" s="56"/>
      <c r="I12" s="60"/>
      <c r="J12" s="58"/>
      <c r="K12" s="61"/>
      <c r="L12" s="62"/>
      <c r="M12" s="56"/>
      <c r="N12" s="56"/>
      <c r="O12" s="61"/>
    </row>
    <row r="13" spans="1:15" ht="21" customHeight="1" x14ac:dyDescent="0.2">
      <c r="A13" s="113" t="s">
        <v>71</v>
      </c>
      <c r="B13" s="42" t="s">
        <v>53</v>
      </c>
      <c r="C13" s="43" t="s">
        <v>54</v>
      </c>
      <c r="D13" s="2">
        <f>単価表※ここの黄色セルに入力!$F$26</f>
        <v>0</v>
      </c>
      <c r="E13" s="2" t="s">
        <v>11</v>
      </c>
      <c r="F13" s="1" t="s">
        <v>3</v>
      </c>
      <c r="G13" s="44">
        <f>$G$4</f>
        <v>39</v>
      </c>
      <c r="H13" s="1" t="s">
        <v>29</v>
      </c>
      <c r="I13" s="45">
        <f>D13*G13*0.85</f>
        <v>0</v>
      </c>
      <c r="J13" s="46" t="s">
        <v>4</v>
      </c>
      <c r="K13" s="47"/>
      <c r="L13" s="48"/>
      <c r="M13" s="49"/>
      <c r="N13" s="49"/>
      <c r="O13" s="47"/>
    </row>
    <row r="14" spans="1:15" ht="21" customHeight="1" x14ac:dyDescent="0.2">
      <c r="A14" s="113"/>
      <c r="B14" s="42" t="s">
        <v>52</v>
      </c>
      <c r="C14" s="50" t="s">
        <v>54</v>
      </c>
      <c r="D14" s="51">
        <f>単価表※ここの黄色セルに入力!$F$31</f>
        <v>0</v>
      </c>
      <c r="E14" s="46" t="s">
        <v>11</v>
      </c>
      <c r="F14" s="1" t="s">
        <v>3</v>
      </c>
      <c r="G14" s="52">
        <v>7909</v>
      </c>
      <c r="H14" s="49" t="s">
        <v>6</v>
      </c>
      <c r="I14" s="53">
        <f>D14*G14</f>
        <v>0</v>
      </c>
      <c r="J14" s="46" t="s">
        <v>4</v>
      </c>
      <c r="K14" s="47"/>
      <c r="L14" s="48"/>
      <c r="M14" s="54">
        <f>ROUNDDOWN(I13+I14,0)</f>
        <v>0</v>
      </c>
      <c r="N14" s="50" t="s">
        <v>4</v>
      </c>
      <c r="O14" s="47"/>
    </row>
    <row r="15" spans="1:15" ht="11.25" customHeight="1" thickBot="1" x14ac:dyDescent="0.25">
      <c r="A15" s="114"/>
      <c r="B15" s="55"/>
      <c r="C15" s="56"/>
      <c r="D15" s="57"/>
      <c r="E15" s="58"/>
      <c r="F15" s="3"/>
      <c r="G15" s="59"/>
      <c r="H15" s="56"/>
      <c r="I15" s="60"/>
      <c r="J15" s="58"/>
      <c r="K15" s="61"/>
      <c r="L15" s="62"/>
      <c r="M15" s="56"/>
      <c r="N15" s="56"/>
      <c r="O15" s="61"/>
    </row>
    <row r="16" spans="1:15" ht="21" customHeight="1" x14ac:dyDescent="0.2">
      <c r="A16" s="113" t="s">
        <v>60</v>
      </c>
      <c r="B16" s="42" t="s">
        <v>53</v>
      </c>
      <c r="C16" s="43" t="s">
        <v>54</v>
      </c>
      <c r="D16" s="2">
        <f>単価表※ここの黄色セルに入力!$F$26</f>
        <v>0</v>
      </c>
      <c r="E16" s="2" t="s">
        <v>11</v>
      </c>
      <c r="F16" s="1" t="s">
        <v>3</v>
      </c>
      <c r="G16" s="44">
        <f>$G$4</f>
        <v>39</v>
      </c>
      <c r="H16" s="1" t="s">
        <v>29</v>
      </c>
      <c r="I16" s="45">
        <f>D16*G16*0.85</f>
        <v>0</v>
      </c>
      <c r="J16" s="46" t="s">
        <v>4</v>
      </c>
      <c r="K16" s="47"/>
      <c r="L16" s="48"/>
      <c r="M16" s="49"/>
      <c r="N16" s="49"/>
      <c r="O16" s="47"/>
    </row>
    <row r="17" spans="1:15" ht="21" customHeight="1" x14ac:dyDescent="0.2">
      <c r="A17" s="113"/>
      <c r="B17" s="42" t="s">
        <v>52</v>
      </c>
      <c r="C17" s="50" t="s">
        <v>54</v>
      </c>
      <c r="D17" s="51">
        <f>単価表※ここの黄色セルに入力!$F$31</f>
        <v>0</v>
      </c>
      <c r="E17" s="46" t="s">
        <v>11</v>
      </c>
      <c r="F17" s="1" t="s">
        <v>3</v>
      </c>
      <c r="G17" s="52">
        <v>5944</v>
      </c>
      <c r="H17" s="49" t="s">
        <v>6</v>
      </c>
      <c r="I17" s="53">
        <f>D17*G17</f>
        <v>0</v>
      </c>
      <c r="J17" s="46" t="s">
        <v>4</v>
      </c>
      <c r="K17" s="47"/>
      <c r="L17" s="48"/>
      <c r="M17" s="54">
        <f>ROUNDDOWN(I16+I17,0)</f>
        <v>0</v>
      </c>
      <c r="N17" s="50" t="s">
        <v>4</v>
      </c>
      <c r="O17" s="47"/>
    </row>
    <row r="18" spans="1:15" ht="11.25" customHeight="1" thickBot="1" x14ac:dyDescent="0.25">
      <c r="A18" s="114"/>
      <c r="B18" s="55"/>
      <c r="C18" s="56"/>
      <c r="D18" s="57"/>
      <c r="E18" s="58"/>
      <c r="F18" s="3"/>
      <c r="G18" s="59"/>
      <c r="H18" s="56"/>
      <c r="I18" s="60"/>
      <c r="J18" s="58"/>
      <c r="K18" s="61"/>
      <c r="L18" s="62"/>
      <c r="M18" s="56"/>
      <c r="N18" s="56"/>
      <c r="O18" s="61"/>
    </row>
    <row r="19" spans="1:15" ht="21" customHeight="1" x14ac:dyDescent="0.2">
      <c r="A19" s="113" t="s">
        <v>61</v>
      </c>
      <c r="B19" s="42" t="s">
        <v>53</v>
      </c>
      <c r="C19" s="43" t="s">
        <v>54</v>
      </c>
      <c r="D19" s="2">
        <f>単価表※ここの黄色セルに入力!$F$26</f>
        <v>0</v>
      </c>
      <c r="E19" s="2" t="s">
        <v>11</v>
      </c>
      <c r="F19" s="1" t="s">
        <v>3</v>
      </c>
      <c r="G19" s="44">
        <f>$G$4</f>
        <v>39</v>
      </c>
      <c r="H19" s="1" t="s">
        <v>29</v>
      </c>
      <c r="I19" s="45">
        <f>D19*G19*0.85</f>
        <v>0</v>
      </c>
      <c r="J19" s="46" t="s">
        <v>4</v>
      </c>
      <c r="K19" s="47"/>
      <c r="L19" s="48"/>
      <c r="M19" s="49"/>
      <c r="N19" s="49"/>
      <c r="O19" s="47"/>
    </row>
    <row r="20" spans="1:15" ht="21" x14ac:dyDescent="0.2">
      <c r="A20" s="113"/>
      <c r="B20" s="42" t="s">
        <v>52</v>
      </c>
      <c r="C20" s="50" t="s">
        <v>54</v>
      </c>
      <c r="D20" s="51">
        <f>単価表※ここの黄色セルに入力!$F$31</f>
        <v>0</v>
      </c>
      <c r="E20" s="46" t="s">
        <v>11</v>
      </c>
      <c r="F20" s="1" t="s">
        <v>3</v>
      </c>
      <c r="G20" s="52">
        <v>7903</v>
      </c>
      <c r="H20" s="49" t="s">
        <v>6</v>
      </c>
      <c r="I20" s="53">
        <f>D20*G20</f>
        <v>0</v>
      </c>
      <c r="J20" s="46" t="s">
        <v>4</v>
      </c>
      <c r="K20" s="47"/>
      <c r="L20" s="48"/>
      <c r="M20" s="54">
        <f>ROUNDDOWN(I19+I20,0)</f>
        <v>0</v>
      </c>
      <c r="N20" s="50" t="s">
        <v>4</v>
      </c>
      <c r="O20" s="47"/>
    </row>
    <row r="21" spans="1:15" ht="11.25" customHeight="1" thickBot="1" x14ac:dyDescent="0.25">
      <c r="A21" s="114"/>
      <c r="B21" s="55"/>
      <c r="C21" s="56"/>
      <c r="D21" s="57"/>
      <c r="E21" s="58"/>
      <c r="F21" s="3"/>
      <c r="G21" s="59"/>
      <c r="H21" s="56"/>
      <c r="I21" s="60"/>
      <c r="J21" s="58"/>
      <c r="K21" s="61"/>
      <c r="L21" s="62"/>
      <c r="M21" s="56"/>
      <c r="N21" s="56"/>
      <c r="O21" s="61"/>
    </row>
    <row r="22" spans="1:15" ht="21" customHeight="1" x14ac:dyDescent="0.2">
      <c r="A22" s="113" t="s">
        <v>62</v>
      </c>
      <c r="B22" s="42" t="s">
        <v>53</v>
      </c>
      <c r="C22" s="43" t="s">
        <v>54</v>
      </c>
      <c r="D22" s="2">
        <f>単価表※ここの黄色セルに入力!$F$26</f>
        <v>0</v>
      </c>
      <c r="E22" s="2" t="s">
        <v>11</v>
      </c>
      <c r="F22" s="1" t="s">
        <v>3</v>
      </c>
      <c r="G22" s="44">
        <f>$G$4</f>
        <v>39</v>
      </c>
      <c r="H22" s="1" t="s">
        <v>29</v>
      </c>
      <c r="I22" s="45">
        <f>D22*G22*0.85</f>
        <v>0</v>
      </c>
      <c r="J22" s="46" t="s">
        <v>4</v>
      </c>
      <c r="K22" s="47"/>
      <c r="L22" s="48"/>
      <c r="M22" s="49"/>
      <c r="N22" s="49"/>
      <c r="O22" s="47"/>
    </row>
    <row r="23" spans="1:15" ht="21" x14ac:dyDescent="0.2">
      <c r="A23" s="113"/>
      <c r="B23" s="42" t="s">
        <v>52</v>
      </c>
      <c r="C23" s="50" t="s">
        <v>54</v>
      </c>
      <c r="D23" s="51">
        <f>単価表※ここの黄色セルに入力!$F$31</f>
        <v>0</v>
      </c>
      <c r="E23" s="46" t="s">
        <v>11</v>
      </c>
      <c r="F23" s="1" t="s">
        <v>3</v>
      </c>
      <c r="G23" s="52">
        <v>6033</v>
      </c>
      <c r="H23" s="49" t="s">
        <v>6</v>
      </c>
      <c r="I23" s="53">
        <f>D23*G23</f>
        <v>0</v>
      </c>
      <c r="J23" s="46" t="s">
        <v>4</v>
      </c>
      <c r="K23" s="47"/>
      <c r="L23" s="48"/>
      <c r="M23" s="54">
        <f>ROUNDDOWN(I22+I23,0)</f>
        <v>0</v>
      </c>
      <c r="N23" s="50" t="s">
        <v>4</v>
      </c>
      <c r="O23" s="47"/>
    </row>
    <row r="24" spans="1:15" ht="11.25" customHeight="1" thickBot="1" x14ac:dyDescent="0.25">
      <c r="A24" s="114"/>
      <c r="B24" s="55"/>
      <c r="C24" s="56"/>
      <c r="D24" s="57"/>
      <c r="E24" s="58"/>
      <c r="F24" s="3"/>
      <c r="G24" s="59"/>
      <c r="H24" s="56"/>
      <c r="I24" s="60"/>
      <c r="J24" s="58"/>
      <c r="K24" s="61"/>
      <c r="L24" s="62"/>
      <c r="M24" s="56"/>
      <c r="N24" s="56"/>
      <c r="O24" s="61"/>
    </row>
    <row r="25" spans="1:15" ht="21" customHeight="1" x14ac:dyDescent="0.2">
      <c r="A25" s="113" t="s">
        <v>63</v>
      </c>
      <c r="B25" s="42" t="s">
        <v>53</v>
      </c>
      <c r="C25" s="43" t="s">
        <v>54</v>
      </c>
      <c r="D25" s="2">
        <f>単価表※ここの黄色セルに入力!$F$26</f>
        <v>0</v>
      </c>
      <c r="E25" s="2" t="s">
        <v>11</v>
      </c>
      <c r="F25" s="1" t="s">
        <v>3</v>
      </c>
      <c r="G25" s="44">
        <f>$G$4</f>
        <v>39</v>
      </c>
      <c r="H25" s="1" t="s">
        <v>29</v>
      </c>
      <c r="I25" s="45">
        <f>D25*G25*0.85</f>
        <v>0</v>
      </c>
      <c r="J25" s="46" t="s">
        <v>4</v>
      </c>
      <c r="K25" s="47"/>
      <c r="L25" s="48"/>
      <c r="M25" s="49"/>
      <c r="N25" s="49"/>
      <c r="O25" s="47"/>
    </row>
    <row r="26" spans="1:15" ht="21" x14ac:dyDescent="0.2">
      <c r="A26" s="113"/>
      <c r="B26" s="42" t="s">
        <v>52</v>
      </c>
      <c r="C26" s="50" t="s">
        <v>54</v>
      </c>
      <c r="D26" s="51">
        <f>単価表※ここの黄色セルに入力!$F$31</f>
        <v>0</v>
      </c>
      <c r="E26" s="46" t="s">
        <v>11</v>
      </c>
      <c r="F26" s="1" t="s">
        <v>3</v>
      </c>
      <c r="G26" s="52">
        <v>8248</v>
      </c>
      <c r="H26" s="49" t="s">
        <v>6</v>
      </c>
      <c r="I26" s="53">
        <f>D26*G26</f>
        <v>0</v>
      </c>
      <c r="J26" s="46" t="s">
        <v>4</v>
      </c>
      <c r="K26" s="47"/>
      <c r="L26" s="48"/>
      <c r="M26" s="54">
        <f>ROUNDDOWN(I25+I26,0)</f>
        <v>0</v>
      </c>
      <c r="N26" s="50" t="s">
        <v>4</v>
      </c>
      <c r="O26" s="47"/>
    </row>
    <row r="27" spans="1:15" ht="11.25" customHeight="1" thickBot="1" x14ac:dyDescent="0.25">
      <c r="A27" s="114"/>
      <c r="B27" s="55"/>
      <c r="C27" s="56"/>
      <c r="D27" s="57"/>
      <c r="E27" s="58"/>
      <c r="F27" s="3"/>
      <c r="G27" s="59"/>
      <c r="H27" s="56"/>
      <c r="I27" s="60"/>
      <c r="J27" s="58"/>
      <c r="K27" s="61"/>
      <c r="L27" s="62"/>
      <c r="M27" s="56"/>
      <c r="N27" s="56"/>
      <c r="O27" s="61"/>
    </row>
    <row r="28" spans="1:15" ht="21" customHeight="1" x14ac:dyDescent="0.2">
      <c r="A28" s="113" t="s">
        <v>64</v>
      </c>
      <c r="B28" s="42" t="s">
        <v>53</v>
      </c>
      <c r="C28" s="43" t="s">
        <v>54</v>
      </c>
      <c r="D28" s="2">
        <f>単価表※ここの黄色セルに入力!$F$26</f>
        <v>0</v>
      </c>
      <c r="E28" s="2" t="s">
        <v>11</v>
      </c>
      <c r="F28" s="1" t="s">
        <v>3</v>
      </c>
      <c r="G28" s="44">
        <f>$G$4</f>
        <v>39</v>
      </c>
      <c r="H28" s="1" t="s">
        <v>29</v>
      </c>
      <c r="I28" s="45">
        <f>D28*G28*0.85</f>
        <v>0</v>
      </c>
      <c r="J28" s="46" t="s">
        <v>4</v>
      </c>
      <c r="K28" s="47"/>
      <c r="L28" s="48"/>
      <c r="M28" s="49"/>
      <c r="N28" s="49"/>
      <c r="O28" s="47"/>
    </row>
    <row r="29" spans="1:15" ht="21" x14ac:dyDescent="0.2">
      <c r="A29" s="113"/>
      <c r="B29" s="42" t="s">
        <v>52</v>
      </c>
      <c r="C29" s="50" t="s">
        <v>54</v>
      </c>
      <c r="D29" s="51">
        <f>単価表※ここの黄色セルに入力!$F$31</f>
        <v>0</v>
      </c>
      <c r="E29" s="46" t="s">
        <v>11</v>
      </c>
      <c r="F29" s="1" t="s">
        <v>3</v>
      </c>
      <c r="G29" s="52">
        <v>7339</v>
      </c>
      <c r="H29" s="49" t="s">
        <v>6</v>
      </c>
      <c r="I29" s="53">
        <f>D29*G29</f>
        <v>0</v>
      </c>
      <c r="J29" s="46" t="s">
        <v>4</v>
      </c>
      <c r="K29" s="47"/>
      <c r="L29" s="48"/>
      <c r="M29" s="54">
        <f>ROUNDDOWN(I28+I29,0)</f>
        <v>0</v>
      </c>
      <c r="N29" s="50" t="s">
        <v>4</v>
      </c>
      <c r="O29" s="47"/>
    </row>
    <row r="30" spans="1:15" ht="11.25" customHeight="1" thickBot="1" x14ac:dyDescent="0.25">
      <c r="A30" s="114"/>
      <c r="B30" s="55"/>
      <c r="C30" s="56"/>
      <c r="D30" s="57"/>
      <c r="E30" s="58"/>
      <c r="F30" s="3"/>
      <c r="G30" s="59"/>
      <c r="H30" s="56"/>
      <c r="I30" s="60"/>
      <c r="J30" s="58"/>
      <c r="K30" s="61"/>
      <c r="L30" s="62"/>
      <c r="M30" s="56"/>
      <c r="N30" s="56"/>
      <c r="O30" s="61"/>
    </row>
    <row r="31" spans="1:15" ht="21" customHeight="1" x14ac:dyDescent="0.2">
      <c r="A31" s="113" t="s">
        <v>65</v>
      </c>
      <c r="B31" s="42" t="s">
        <v>53</v>
      </c>
      <c r="C31" s="43" t="s">
        <v>54</v>
      </c>
      <c r="D31" s="2">
        <f>単価表※ここの黄色セルに入力!$F$26</f>
        <v>0</v>
      </c>
      <c r="E31" s="2" t="s">
        <v>11</v>
      </c>
      <c r="F31" s="1" t="s">
        <v>3</v>
      </c>
      <c r="G31" s="44">
        <f>$G$4</f>
        <v>39</v>
      </c>
      <c r="H31" s="1" t="s">
        <v>29</v>
      </c>
      <c r="I31" s="45">
        <f>D31*G31*0.85</f>
        <v>0</v>
      </c>
      <c r="J31" s="46" t="s">
        <v>4</v>
      </c>
      <c r="K31" s="47"/>
      <c r="L31" s="48"/>
      <c r="M31" s="49"/>
      <c r="N31" s="49"/>
      <c r="O31" s="47"/>
    </row>
    <row r="32" spans="1:15" ht="21" x14ac:dyDescent="0.2">
      <c r="A32" s="113"/>
      <c r="B32" s="42" t="s">
        <v>52</v>
      </c>
      <c r="C32" s="50" t="s">
        <v>54</v>
      </c>
      <c r="D32" s="51">
        <f>単価表※ここの黄色セルに入力!$F$31</f>
        <v>0</v>
      </c>
      <c r="E32" s="46" t="s">
        <v>11</v>
      </c>
      <c r="F32" s="1" t="s">
        <v>3</v>
      </c>
      <c r="G32" s="52">
        <v>7368</v>
      </c>
      <c r="H32" s="49" t="s">
        <v>6</v>
      </c>
      <c r="I32" s="53">
        <f>D32*G32</f>
        <v>0</v>
      </c>
      <c r="J32" s="46" t="s">
        <v>4</v>
      </c>
      <c r="K32" s="47"/>
      <c r="L32" s="48"/>
      <c r="M32" s="54">
        <f>ROUNDDOWN(I31+I32,0)</f>
        <v>0</v>
      </c>
      <c r="N32" s="50" t="s">
        <v>4</v>
      </c>
      <c r="O32" s="47"/>
    </row>
    <row r="33" spans="1:15" ht="11.25" customHeight="1" thickBot="1" x14ac:dyDescent="0.25">
      <c r="A33" s="114"/>
      <c r="B33" s="55"/>
      <c r="C33" s="56"/>
      <c r="D33" s="57"/>
      <c r="E33" s="58"/>
      <c r="F33" s="3"/>
      <c r="G33" s="59"/>
      <c r="H33" s="56"/>
      <c r="I33" s="60"/>
      <c r="J33" s="58"/>
      <c r="K33" s="61"/>
      <c r="L33" s="62"/>
      <c r="M33" s="56"/>
      <c r="N33" s="56"/>
      <c r="O33" s="61"/>
    </row>
    <row r="34" spans="1:15" ht="21" customHeight="1" x14ac:dyDescent="0.2">
      <c r="A34" s="113" t="s">
        <v>66</v>
      </c>
      <c r="B34" s="42" t="s">
        <v>53</v>
      </c>
      <c r="C34" s="43" t="s">
        <v>54</v>
      </c>
      <c r="D34" s="2">
        <f>単価表※ここの黄色セルに入力!$F$26</f>
        <v>0</v>
      </c>
      <c r="E34" s="2" t="s">
        <v>11</v>
      </c>
      <c r="F34" s="1" t="s">
        <v>3</v>
      </c>
      <c r="G34" s="44">
        <f>$G$4</f>
        <v>39</v>
      </c>
      <c r="H34" s="1" t="s">
        <v>29</v>
      </c>
      <c r="I34" s="45">
        <f>D34*G34*0.85</f>
        <v>0</v>
      </c>
      <c r="J34" s="46" t="s">
        <v>4</v>
      </c>
      <c r="K34" s="47"/>
      <c r="L34" s="48"/>
      <c r="M34" s="49"/>
      <c r="N34" s="49"/>
      <c r="O34" s="47"/>
    </row>
    <row r="35" spans="1:15" ht="21" x14ac:dyDescent="0.2">
      <c r="A35" s="113"/>
      <c r="B35" s="42" t="s">
        <v>51</v>
      </c>
      <c r="C35" s="50" t="s">
        <v>54</v>
      </c>
      <c r="D35" s="51">
        <f>単価表※ここの黄色セルに入力!$F$35</f>
        <v>0</v>
      </c>
      <c r="E35" s="46" t="s">
        <v>11</v>
      </c>
      <c r="F35" s="1" t="s">
        <v>3</v>
      </c>
      <c r="G35" s="52">
        <v>7214</v>
      </c>
      <c r="H35" s="49" t="s">
        <v>6</v>
      </c>
      <c r="I35" s="53">
        <f>D35*G35</f>
        <v>0</v>
      </c>
      <c r="J35" s="46" t="s">
        <v>4</v>
      </c>
      <c r="K35" s="47"/>
      <c r="L35" s="48"/>
      <c r="M35" s="54">
        <f>ROUNDDOWN(I34+I35,0)</f>
        <v>0</v>
      </c>
      <c r="N35" s="50" t="s">
        <v>4</v>
      </c>
      <c r="O35" s="47"/>
    </row>
    <row r="36" spans="1:15" ht="11.25" customHeight="1" thickBot="1" x14ac:dyDescent="0.25">
      <c r="A36" s="114"/>
      <c r="B36" s="55"/>
      <c r="C36" s="56"/>
      <c r="D36" s="57"/>
      <c r="E36" s="58"/>
      <c r="F36" s="3"/>
      <c r="G36" s="59"/>
      <c r="H36" s="56"/>
      <c r="I36" s="60"/>
      <c r="J36" s="58"/>
      <c r="K36" s="61"/>
      <c r="L36" s="62"/>
      <c r="M36" s="56"/>
      <c r="N36" s="56"/>
      <c r="O36" s="61"/>
    </row>
    <row r="37" spans="1:15" ht="21" customHeight="1" x14ac:dyDescent="0.2">
      <c r="A37" s="113" t="s">
        <v>67</v>
      </c>
      <c r="B37" s="42" t="s">
        <v>53</v>
      </c>
      <c r="C37" s="43" t="s">
        <v>54</v>
      </c>
      <c r="D37" s="2">
        <f>単価表※ここの黄色セルに入力!$F$26</f>
        <v>0</v>
      </c>
      <c r="E37" s="2" t="s">
        <v>11</v>
      </c>
      <c r="F37" s="1" t="s">
        <v>3</v>
      </c>
      <c r="G37" s="44">
        <f>$G$4</f>
        <v>39</v>
      </c>
      <c r="H37" s="1" t="s">
        <v>29</v>
      </c>
      <c r="I37" s="45">
        <f>D37*G37*0.85</f>
        <v>0</v>
      </c>
      <c r="J37" s="46" t="s">
        <v>4</v>
      </c>
      <c r="K37" s="47"/>
      <c r="L37" s="48"/>
      <c r="M37" s="49"/>
      <c r="N37" s="49"/>
      <c r="O37" s="47"/>
    </row>
    <row r="38" spans="1:15" ht="21" x14ac:dyDescent="0.2">
      <c r="A38" s="113"/>
      <c r="B38" s="42" t="s">
        <v>51</v>
      </c>
      <c r="C38" s="50" t="s">
        <v>54</v>
      </c>
      <c r="D38" s="51">
        <f>単価表※ここの黄色セルに入力!$F$35</f>
        <v>0</v>
      </c>
      <c r="E38" s="46" t="s">
        <v>11</v>
      </c>
      <c r="F38" s="1" t="s">
        <v>3</v>
      </c>
      <c r="G38" s="52">
        <v>7543</v>
      </c>
      <c r="H38" s="49" t="s">
        <v>6</v>
      </c>
      <c r="I38" s="53">
        <f>D38*G38</f>
        <v>0</v>
      </c>
      <c r="J38" s="46" t="s">
        <v>4</v>
      </c>
      <c r="K38" s="47"/>
      <c r="L38" s="48"/>
      <c r="M38" s="54">
        <f>ROUNDDOWN(I37+I38,0)</f>
        <v>0</v>
      </c>
      <c r="N38" s="50" t="s">
        <v>4</v>
      </c>
      <c r="O38" s="47"/>
    </row>
    <row r="39" spans="1:15" ht="11.25" customHeight="1" thickBot="1" x14ac:dyDescent="0.25">
      <c r="A39" s="114"/>
      <c r="B39" s="55"/>
      <c r="C39" s="56"/>
      <c r="D39" s="57"/>
      <c r="E39" s="58"/>
      <c r="F39" s="3"/>
      <c r="G39" s="59"/>
      <c r="H39" s="56"/>
      <c r="I39" s="60"/>
      <c r="J39" s="58"/>
      <c r="K39" s="61"/>
      <c r="L39" s="62"/>
      <c r="M39" s="56"/>
      <c r="N39" s="56"/>
      <c r="O39" s="61"/>
    </row>
    <row r="40" spans="1:15" ht="11.25" customHeight="1" x14ac:dyDescent="0.2">
      <c r="A40" s="63"/>
      <c r="B40" s="64"/>
      <c r="C40" s="49"/>
      <c r="D40" s="65"/>
      <c r="E40" s="66"/>
      <c r="F40" s="1"/>
      <c r="G40" s="52"/>
      <c r="H40" s="49"/>
      <c r="I40" s="67"/>
      <c r="J40" s="66"/>
      <c r="K40" s="49"/>
      <c r="L40" s="49"/>
      <c r="M40" s="49"/>
      <c r="N40" s="49"/>
      <c r="O40" s="49"/>
    </row>
    <row r="41" spans="1:15" ht="9" customHeight="1" x14ac:dyDescent="0.2">
      <c r="A41" s="63"/>
      <c r="B41" s="64"/>
      <c r="C41" s="49"/>
      <c r="D41" s="65"/>
      <c r="E41" s="66"/>
      <c r="F41" s="1"/>
      <c r="G41" s="52"/>
      <c r="H41" s="49"/>
      <c r="I41" s="67"/>
      <c r="J41" s="66"/>
      <c r="K41" s="49"/>
      <c r="L41" s="49"/>
      <c r="M41" s="49"/>
      <c r="N41" s="49"/>
      <c r="O41" s="49"/>
    </row>
    <row r="42" spans="1:15" ht="27" customHeight="1" thickBot="1" x14ac:dyDescent="0.25">
      <c r="A42" s="63"/>
      <c r="B42" s="64"/>
      <c r="C42" s="49"/>
      <c r="D42" s="65"/>
      <c r="E42" s="66"/>
      <c r="F42" s="1"/>
      <c r="G42" s="68"/>
      <c r="H42" s="49"/>
      <c r="I42" s="115" t="s">
        <v>57</v>
      </c>
      <c r="J42" s="115"/>
      <c r="K42" s="115"/>
      <c r="L42" s="115"/>
      <c r="M42" s="69">
        <f>M5+M8+M11+M14+M17+M20+M23+M26+M29+M32+M35+M38</f>
        <v>0</v>
      </c>
      <c r="N42" s="70" t="s">
        <v>4</v>
      </c>
      <c r="O42" s="49"/>
    </row>
    <row r="43" spans="1:15" ht="6" customHeight="1" thickTop="1" x14ac:dyDescent="0.2">
      <c r="A43" s="63"/>
      <c r="B43" s="64"/>
      <c r="C43" s="49"/>
      <c r="D43" s="65"/>
      <c r="E43" s="66"/>
      <c r="F43" s="1"/>
      <c r="G43" s="52"/>
      <c r="H43" s="49"/>
      <c r="I43" s="67"/>
      <c r="J43" s="66"/>
      <c r="K43" s="49"/>
      <c r="L43" s="49"/>
      <c r="M43" s="49"/>
      <c r="N43" s="49"/>
      <c r="O43" s="49"/>
    </row>
    <row r="44" spans="1:15" ht="19.5" customHeight="1" x14ac:dyDescent="0.15">
      <c r="A44" s="112" t="s">
        <v>30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5" x14ac:dyDescent="0.15">
      <c r="M45" s="71">
        <f>G5+G8+G11+G14+G17+G20+G23+G26+G29+G32+G35+G38</f>
        <v>87680</v>
      </c>
    </row>
  </sheetData>
  <sheetProtection sheet="1" objects="1" scenario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topLeftCell="A18" zoomScaleNormal="100" zoomScaleSheetLayoutView="100" workbookViewId="0">
      <selection activeCell="D34" sqref="D34"/>
    </sheetView>
  </sheetViews>
  <sheetFormatPr defaultRowHeight="13.5" x14ac:dyDescent="0.15"/>
  <cols>
    <col min="1" max="1" width="19.125" style="36" customWidth="1"/>
    <col min="2" max="2" width="4.375" style="36" customWidth="1"/>
    <col min="3" max="3" width="3.375" style="36" bestFit="1" customWidth="1"/>
    <col min="4" max="4" width="12.875" style="37" customWidth="1"/>
    <col min="5" max="6" width="3.375" style="36" bestFit="1" customWidth="1"/>
    <col min="7" max="7" width="7.875" style="36" customWidth="1"/>
    <col min="8" max="8" width="14.75" style="36" customWidth="1"/>
    <col min="9" max="9" width="15.125" style="37" customWidth="1"/>
    <col min="10" max="10" width="2.75" style="40" customWidth="1"/>
    <col min="11" max="11" width="3.5" style="36" customWidth="1"/>
    <col min="12" max="12" width="2.375" style="36" customWidth="1"/>
    <col min="13" max="13" width="15.625" style="36" customWidth="1"/>
    <col min="14" max="14" width="3.125" style="36" customWidth="1"/>
    <col min="15" max="15" width="1.375" style="36" customWidth="1"/>
    <col min="16" max="16384" width="9" style="36"/>
  </cols>
  <sheetData>
    <row r="1" spans="1:15" ht="19.5" customHeight="1" x14ac:dyDescent="0.15">
      <c r="J1" s="116"/>
      <c r="K1" s="116"/>
      <c r="L1" s="38"/>
      <c r="M1" s="117" t="s">
        <v>89</v>
      </c>
      <c r="N1" s="117"/>
      <c r="O1" s="117"/>
    </row>
    <row r="2" spans="1:15" ht="22.5" customHeight="1" thickBot="1" x14ac:dyDescent="0.2">
      <c r="A2" s="39" t="s">
        <v>45</v>
      </c>
    </row>
    <row r="3" spans="1:15" ht="22.5" customHeight="1" thickBot="1" x14ac:dyDescent="0.2">
      <c r="A3" s="41" t="s">
        <v>0</v>
      </c>
      <c r="B3" s="118" t="s">
        <v>27</v>
      </c>
      <c r="C3" s="119"/>
      <c r="D3" s="119"/>
      <c r="E3" s="119"/>
      <c r="F3" s="119"/>
      <c r="G3" s="119"/>
      <c r="H3" s="119"/>
      <c r="I3" s="119"/>
      <c r="J3" s="119"/>
      <c r="K3" s="120"/>
      <c r="L3" s="118" t="s">
        <v>28</v>
      </c>
      <c r="M3" s="119"/>
      <c r="N3" s="119"/>
      <c r="O3" s="120"/>
    </row>
    <row r="4" spans="1:15" ht="21" customHeight="1" x14ac:dyDescent="0.2">
      <c r="A4" s="113" t="s">
        <v>68</v>
      </c>
      <c r="B4" s="42" t="s">
        <v>2</v>
      </c>
      <c r="C4" s="43" t="s">
        <v>1</v>
      </c>
      <c r="D4" s="2">
        <f>単価表※ここの黄色セルに入力!$F$26</f>
        <v>0</v>
      </c>
      <c r="E4" s="2" t="s">
        <v>4</v>
      </c>
      <c r="F4" s="1" t="s">
        <v>3</v>
      </c>
      <c r="G4" s="44">
        <v>40</v>
      </c>
      <c r="H4" s="1" t="s">
        <v>29</v>
      </c>
      <c r="I4" s="45">
        <f>D4*G4*0.85</f>
        <v>0</v>
      </c>
      <c r="J4" s="46" t="s">
        <v>4</v>
      </c>
      <c r="K4" s="47"/>
      <c r="L4" s="48"/>
      <c r="M4" s="49"/>
      <c r="N4" s="49"/>
      <c r="O4" s="47"/>
    </row>
    <row r="5" spans="1:15" ht="21" customHeight="1" x14ac:dyDescent="0.2">
      <c r="A5" s="113"/>
      <c r="B5" s="42" t="s">
        <v>5</v>
      </c>
      <c r="C5" s="50" t="s">
        <v>1</v>
      </c>
      <c r="D5" s="51">
        <f>単価表※ここの黄色セルに入力!$F$35</f>
        <v>0</v>
      </c>
      <c r="E5" s="46" t="s">
        <v>4</v>
      </c>
      <c r="F5" s="1" t="s">
        <v>3</v>
      </c>
      <c r="G5" s="52">
        <v>5847</v>
      </c>
      <c r="H5" s="49" t="s">
        <v>6</v>
      </c>
      <c r="I5" s="53">
        <f>D5*G5</f>
        <v>0</v>
      </c>
      <c r="J5" s="46" t="s">
        <v>4</v>
      </c>
      <c r="K5" s="47"/>
      <c r="L5" s="48"/>
      <c r="M5" s="54">
        <f>ROUNDDOWN(I4+I5,0)</f>
        <v>0</v>
      </c>
      <c r="N5" s="50" t="s">
        <v>4</v>
      </c>
      <c r="O5" s="47"/>
    </row>
    <row r="6" spans="1:15" ht="11.25" customHeight="1" thickBot="1" x14ac:dyDescent="0.25">
      <c r="A6" s="114"/>
      <c r="B6" s="55"/>
      <c r="C6" s="56"/>
      <c r="D6" s="57"/>
      <c r="E6" s="58"/>
      <c r="F6" s="3"/>
      <c r="G6" s="59"/>
      <c r="H6" s="56"/>
      <c r="I6" s="60"/>
      <c r="J6" s="58"/>
      <c r="K6" s="61"/>
      <c r="L6" s="62"/>
      <c r="M6" s="56"/>
      <c r="N6" s="56"/>
      <c r="O6" s="61"/>
    </row>
    <row r="7" spans="1:15" ht="21" customHeight="1" x14ac:dyDescent="0.2">
      <c r="A7" s="113" t="s">
        <v>69</v>
      </c>
      <c r="B7" s="42" t="s">
        <v>53</v>
      </c>
      <c r="C7" s="43" t="s">
        <v>54</v>
      </c>
      <c r="D7" s="2">
        <f>単価表※ここの黄色セルに入力!$F$26</f>
        <v>0</v>
      </c>
      <c r="E7" s="2" t="s">
        <v>11</v>
      </c>
      <c r="F7" s="1" t="s">
        <v>3</v>
      </c>
      <c r="G7" s="44">
        <f>$G$4</f>
        <v>40</v>
      </c>
      <c r="H7" s="1" t="s">
        <v>29</v>
      </c>
      <c r="I7" s="45">
        <f>D7*G7*0.85</f>
        <v>0</v>
      </c>
      <c r="J7" s="46" t="s">
        <v>4</v>
      </c>
      <c r="K7" s="47"/>
      <c r="L7" s="48"/>
      <c r="M7" s="49"/>
      <c r="N7" s="49"/>
      <c r="O7" s="47"/>
    </row>
    <row r="8" spans="1:15" ht="21" customHeight="1" x14ac:dyDescent="0.2">
      <c r="A8" s="113"/>
      <c r="B8" s="42" t="s">
        <v>52</v>
      </c>
      <c r="C8" s="50" t="s">
        <v>54</v>
      </c>
      <c r="D8" s="51">
        <f>単価表※ここの黄色セルに入力!$F$31</f>
        <v>0</v>
      </c>
      <c r="E8" s="46" t="s">
        <v>11</v>
      </c>
      <c r="F8" s="1" t="s">
        <v>3</v>
      </c>
      <c r="G8" s="52">
        <v>5600</v>
      </c>
      <c r="H8" s="49" t="s">
        <v>6</v>
      </c>
      <c r="I8" s="53">
        <f>D8*G8</f>
        <v>0</v>
      </c>
      <c r="J8" s="46" t="s">
        <v>4</v>
      </c>
      <c r="K8" s="47"/>
      <c r="L8" s="48"/>
      <c r="M8" s="54">
        <f>ROUNDDOWN(I7+I8,0)</f>
        <v>0</v>
      </c>
      <c r="N8" s="50" t="s">
        <v>4</v>
      </c>
      <c r="O8" s="47"/>
    </row>
    <row r="9" spans="1:15" ht="11.25" customHeight="1" thickBot="1" x14ac:dyDescent="0.25">
      <c r="A9" s="114"/>
      <c r="B9" s="55"/>
      <c r="C9" s="56"/>
      <c r="D9" s="57"/>
      <c r="E9" s="58"/>
      <c r="F9" s="3"/>
      <c r="G9" s="59"/>
      <c r="H9" s="56"/>
      <c r="I9" s="60"/>
      <c r="J9" s="58"/>
      <c r="K9" s="61"/>
      <c r="L9" s="62"/>
      <c r="M9" s="56"/>
      <c r="N9" s="56"/>
      <c r="O9" s="61"/>
    </row>
    <row r="10" spans="1:15" ht="21" customHeight="1" x14ac:dyDescent="0.2">
      <c r="A10" s="113" t="s">
        <v>70</v>
      </c>
      <c r="B10" s="42" t="s">
        <v>53</v>
      </c>
      <c r="C10" s="43" t="s">
        <v>54</v>
      </c>
      <c r="D10" s="2">
        <f>単価表※ここの黄色セルに入力!$F$26</f>
        <v>0</v>
      </c>
      <c r="E10" s="2" t="s">
        <v>11</v>
      </c>
      <c r="F10" s="1" t="s">
        <v>3</v>
      </c>
      <c r="G10" s="44">
        <f>$G$4</f>
        <v>40</v>
      </c>
      <c r="H10" s="1" t="s">
        <v>29</v>
      </c>
      <c r="I10" s="45">
        <f>D10*G10*0.85</f>
        <v>0</v>
      </c>
      <c r="J10" s="46" t="s">
        <v>4</v>
      </c>
      <c r="K10" s="47"/>
      <c r="L10" s="48"/>
      <c r="M10" s="49"/>
      <c r="N10" s="49"/>
      <c r="O10" s="47"/>
    </row>
    <row r="11" spans="1:15" ht="21" customHeight="1" x14ac:dyDescent="0.2">
      <c r="A11" s="113"/>
      <c r="B11" s="42" t="s">
        <v>52</v>
      </c>
      <c r="C11" s="50" t="s">
        <v>54</v>
      </c>
      <c r="D11" s="51">
        <f>単価表※ここの黄色セルに入力!$F$31</f>
        <v>0</v>
      </c>
      <c r="E11" s="46" t="s">
        <v>11</v>
      </c>
      <c r="F11" s="1" t="s">
        <v>3</v>
      </c>
      <c r="G11" s="52">
        <v>7882</v>
      </c>
      <c r="H11" s="49" t="s">
        <v>6</v>
      </c>
      <c r="I11" s="53">
        <f>D11*G11</f>
        <v>0</v>
      </c>
      <c r="J11" s="46" t="s">
        <v>4</v>
      </c>
      <c r="K11" s="47"/>
      <c r="L11" s="48"/>
      <c r="M11" s="54">
        <f>ROUNDDOWN(I10+I11,0)</f>
        <v>0</v>
      </c>
      <c r="N11" s="50" t="s">
        <v>4</v>
      </c>
      <c r="O11" s="47"/>
    </row>
    <row r="12" spans="1:15" ht="11.25" customHeight="1" thickBot="1" x14ac:dyDescent="0.25">
      <c r="A12" s="114"/>
      <c r="B12" s="55"/>
      <c r="C12" s="56"/>
      <c r="D12" s="57"/>
      <c r="E12" s="58"/>
      <c r="F12" s="3"/>
      <c r="G12" s="59"/>
      <c r="H12" s="56"/>
      <c r="I12" s="60"/>
      <c r="J12" s="58"/>
      <c r="K12" s="61"/>
      <c r="L12" s="62"/>
      <c r="M12" s="56"/>
      <c r="N12" s="56"/>
      <c r="O12" s="61"/>
    </row>
    <row r="13" spans="1:15" ht="21" customHeight="1" x14ac:dyDescent="0.2">
      <c r="A13" s="113" t="s">
        <v>71</v>
      </c>
      <c r="B13" s="42" t="s">
        <v>53</v>
      </c>
      <c r="C13" s="43" t="s">
        <v>54</v>
      </c>
      <c r="D13" s="2">
        <f>単価表※ここの黄色セルに入力!$F$26</f>
        <v>0</v>
      </c>
      <c r="E13" s="2" t="s">
        <v>11</v>
      </c>
      <c r="F13" s="1" t="s">
        <v>3</v>
      </c>
      <c r="G13" s="44">
        <f>$G$4</f>
        <v>40</v>
      </c>
      <c r="H13" s="1" t="s">
        <v>29</v>
      </c>
      <c r="I13" s="45">
        <f>D13*G13*0.85</f>
        <v>0</v>
      </c>
      <c r="J13" s="46" t="s">
        <v>4</v>
      </c>
      <c r="K13" s="47"/>
      <c r="L13" s="48"/>
      <c r="M13" s="49"/>
      <c r="N13" s="49"/>
      <c r="O13" s="47"/>
    </row>
    <row r="14" spans="1:15" ht="21" customHeight="1" x14ac:dyDescent="0.2">
      <c r="A14" s="113"/>
      <c r="B14" s="42" t="s">
        <v>52</v>
      </c>
      <c r="C14" s="50" t="s">
        <v>54</v>
      </c>
      <c r="D14" s="51">
        <f>単価表※ここの黄色セルに入力!$F$31</f>
        <v>0</v>
      </c>
      <c r="E14" s="46" t="s">
        <v>11</v>
      </c>
      <c r="F14" s="1" t="s">
        <v>3</v>
      </c>
      <c r="G14" s="52">
        <v>6896</v>
      </c>
      <c r="H14" s="49" t="s">
        <v>6</v>
      </c>
      <c r="I14" s="53">
        <f>D14*G14</f>
        <v>0</v>
      </c>
      <c r="J14" s="46" t="s">
        <v>4</v>
      </c>
      <c r="K14" s="47"/>
      <c r="L14" s="48"/>
      <c r="M14" s="54">
        <f>ROUNDDOWN(I13+I14,0)</f>
        <v>0</v>
      </c>
      <c r="N14" s="50" t="s">
        <v>4</v>
      </c>
      <c r="O14" s="47"/>
    </row>
    <row r="15" spans="1:15" ht="11.25" customHeight="1" thickBot="1" x14ac:dyDescent="0.25">
      <c r="A15" s="114"/>
      <c r="B15" s="55"/>
      <c r="C15" s="56"/>
      <c r="D15" s="57"/>
      <c r="E15" s="58"/>
      <c r="F15" s="3"/>
      <c r="G15" s="59"/>
      <c r="H15" s="56"/>
      <c r="I15" s="60"/>
      <c r="J15" s="58"/>
      <c r="K15" s="61"/>
      <c r="L15" s="62"/>
      <c r="M15" s="56"/>
      <c r="N15" s="56"/>
      <c r="O15" s="61"/>
    </row>
    <row r="16" spans="1:15" ht="21" customHeight="1" x14ac:dyDescent="0.2">
      <c r="A16" s="113" t="s">
        <v>60</v>
      </c>
      <c r="B16" s="42" t="s">
        <v>53</v>
      </c>
      <c r="C16" s="43" t="s">
        <v>54</v>
      </c>
      <c r="D16" s="2">
        <f>単価表※ここの黄色セルに入力!$F$26</f>
        <v>0</v>
      </c>
      <c r="E16" s="2" t="s">
        <v>11</v>
      </c>
      <c r="F16" s="1" t="s">
        <v>3</v>
      </c>
      <c r="G16" s="44">
        <f>$G$4</f>
        <v>40</v>
      </c>
      <c r="H16" s="1" t="s">
        <v>29</v>
      </c>
      <c r="I16" s="45">
        <f>D16*G16*0.85</f>
        <v>0</v>
      </c>
      <c r="J16" s="46" t="s">
        <v>4</v>
      </c>
      <c r="K16" s="47"/>
      <c r="L16" s="48"/>
      <c r="M16" s="49"/>
      <c r="N16" s="49"/>
      <c r="O16" s="47"/>
    </row>
    <row r="17" spans="1:15" ht="21" customHeight="1" x14ac:dyDescent="0.2">
      <c r="A17" s="113"/>
      <c r="B17" s="42" t="s">
        <v>52</v>
      </c>
      <c r="C17" s="50" t="s">
        <v>54</v>
      </c>
      <c r="D17" s="51">
        <f>単価表※ここの黄色セルに入力!$F$31</f>
        <v>0</v>
      </c>
      <c r="E17" s="46" t="s">
        <v>11</v>
      </c>
      <c r="F17" s="1" t="s">
        <v>3</v>
      </c>
      <c r="G17" s="52">
        <v>4495</v>
      </c>
      <c r="H17" s="49" t="s">
        <v>6</v>
      </c>
      <c r="I17" s="53">
        <f>D17*G17</f>
        <v>0</v>
      </c>
      <c r="J17" s="46" t="s">
        <v>4</v>
      </c>
      <c r="K17" s="47"/>
      <c r="L17" s="48"/>
      <c r="M17" s="54">
        <f>ROUNDDOWN(I16+I17,0)</f>
        <v>0</v>
      </c>
      <c r="N17" s="50" t="s">
        <v>4</v>
      </c>
      <c r="O17" s="47"/>
    </row>
    <row r="18" spans="1:15" ht="11.25" customHeight="1" thickBot="1" x14ac:dyDescent="0.25">
      <c r="A18" s="114"/>
      <c r="B18" s="55"/>
      <c r="C18" s="56"/>
      <c r="D18" s="57"/>
      <c r="E18" s="58"/>
      <c r="F18" s="3"/>
      <c r="G18" s="59"/>
      <c r="H18" s="56"/>
      <c r="I18" s="60"/>
      <c r="J18" s="58"/>
      <c r="K18" s="61"/>
      <c r="L18" s="62"/>
      <c r="M18" s="56"/>
      <c r="N18" s="56"/>
      <c r="O18" s="61"/>
    </row>
    <row r="19" spans="1:15" ht="21" customHeight="1" x14ac:dyDescent="0.2">
      <c r="A19" s="113" t="s">
        <v>61</v>
      </c>
      <c r="B19" s="42" t="s">
        <v>53</v>
      </c>
      <c r="C19" s="43" t="s">
        <v>54</v>
      </c>
      <c r="D19" s="2">
        <f>単価表※ここの黄色セルに入力!$F$26</f>
        <v>0</v>
      </c>
      <c r="E19" s="2" t="s">
        <v>11</v>
      </c>
      <c r="F19" s="1" t="s">
        <v>3</v>
      </c>
      <c r="G19" s="44">
        <f>$G$4</f>
        <v>40</v>
      </c>
      <c r="H19" s="1" t="s">
        <v>29</v>
      </c>
      <c r="I19" s="45">
        <f>D19*G19*0.85</f>
        <v>0</v>
      </c>
      <c r="J19" s="46" t="s">
        <v>4</v>
      </c>
      <c r="K19" s="47"/>
      <c r="L19" s="48"/>
      <c r="M19" s="49"/>
      <c r="N19" s="49"/>
      <c r="O19" s="47"/>
    </row>
    <row r="20" spans="1:15" ht="21" x14ac:dyDescent="0.2">
      <c r="A20" s="113"/>
      <c r="B20" s="42" t="s">
        <v>52</v>
      </c>
      <c r="C20" s="50" t="s">
        <v>54</v>
      </c>
      <c r="D20" s="51">
        <f>単価表※ここの黄色セルに入力!$F$31</f>
        <v>0</v>
      </c>
      <c r="E20" s="46" t="s">
        <v>11</v>
      </c>
      <c r="F20" s="1" t="s">
        <v>3</v>
      </c>
      <c r="G20" s="52">
        <v>6942</v>
      </c>
      <c r="H20" s="49" t="s">
        <v>6</v>
      </c>
      <c r="I20" s="53">
        <f>D20*G20</f>
        <v>0</v>
      </c>
      <c r="J20" s="46" t="s">
        <v>4</v>
      </c>
      <c r="K20" s="47"/>
      <c r="L20" s="48"/>
      <c r="M20" s="54">
        <f>ROUNDDOWN(I19+I20,0)</f>
        <v>0</v>
      </c>
      <c r="N20" s="50" t="s">
        <v>4</v>
      </c>
      <c r="O20" s="47"/>
    </row>
    <row r="21" spans="1:15" ht="11.25" customHeight="1" thickBot="1" x14ac:dyDescent="0.25">
      <c r="A21" s="114"/>
      <c r="B21" s="55"/>
      <c r="C21" s="56"/>
      <c r="D21" s="57"/>
      <c r="E21" s="58"/>
      <c r="F21" s="3"/>
      <c r="G21" s="59"/>
      <c r="H21" s="56"/>
      <c r="I21" s="60"/>
      <c r="J21" s="58"/>
      <c r="K21" s="61"/>
      <c r="L21" s="62"/>
      <c r="M21" s="56"/>
      <c r="N21" s="56"/>
      <c r="O21" s="61"/>
    </row>
    <row r="22" spans="1:15" ht="21" customHeight="1" x14ac:dyDescent="0.2">
      <c r="A22" s="113" t="s">
        <v>62</v>
      </c>
      <c r="B22" s="42" t="s">
        <v>53</v>
      </c>
      <c r="C22" s="43" t="s">
        <v>54</v>
      </c>
      <c r="D22" s="2">
        <f>単価表※ここの黄色セルに入力!$F$26</f>
        <v>0</v>
      </c>
      <c r="E22" s="2" t="s">
        <v>11</v>
      </c>
      <c r="F22" s="1" t="s">
        <v>3</v>
      </c>
      <c r="G22" s="44">
        <f>$G$4</f>
        <v>40</v>
      </c>
      <c r="H22" s="1" t="s">
        <v>29</v>
      </c>
      <c r="I22" s="45">
        <f>D22*G22*0.85</f>
        <v>0</v>
      </c>
      <c r="J22" s="46" t="s">
        <v>4</v>
      </c>
      <c r="K22" s="47"/>
      <c r="L22" s="48"/>
      <c r="M22" s="49"/>
      <c r="N22" s="49"/>
      <c r="O22" s="47"/>
    </row>
    <row r="23" spans="1:15" ht="21" x14ac:dyDescent="0.2">
      <c r="A23" s="113"/>
      <c r="B23" s="42" t="s">
        <v>52</v>
      </c>
      <c r="C23" s="50" t="s">
        <v>54</v>
      </c>
      <c r="D23" s="51">
        <f>単価表※ここの黄色セルに入力!$F$31</f>
        <v>0</v>
      </c>
      <c r="E23" s="46" t="s">
        <v>11</v>
      </c>
      <c r="F23" s="1" t="s">
        <v>3</v>
      </c>
      <c r="G23" s="52">
        <v>5112</v>
      </c>
      <c r="H23" s="49" t="s">
        <v>6</v>
      </c>
      <c r="I23" s="53">
        <f>D23*G23</f>
        <v>0</v>
      </c>
      <c r="J23" s="46" t="s">
        <v>4</v>
      </c>
      <c r="K23" s="47"/>
      <c r="L23" s="48"/>
      <c r="M23" s="54">
        <f>ROUNDDOWN(I22+I23,0)</f>
        <v>0</v>
      </c>
      <c r="N23" s="50" t="s">
        <v>4</v>
      </c>
      <c r="O23" s="47"/>
    </row>
    <row r="24" spans="1:15" ht="11.25" customHeight="1" thickBot="1" x14ac:dyDescent="0.25">
      <c r="A24" s="114"/>
      <c r="B24" s="55"/>
      <c r="C24" s="56"/>
      <c r="D24" s="57"/>
      <c r="E24" s="58"/>
      <c r="F24" s="3"/>
      <c r="G24" s="59"/>
      <c r="H24" s="56"/>
      <c r="I24" s="60"/>
      <c r="J24" s="58"/>
      <c r="K24" s="61"/>
      <c r="L24" s="62"/>
      <c r="M24" s="56"/>
      <c r="N24" s="56"/>
      <c r="O24" s="61"/>
    </row>
    <row r="25" spans="1:15" ht="21" customHeight="1" x14ac:dyDescent="0.2">
      <c r="A25" s="113" t="s">
        <v>63</v>
      </c>
      <c r="B25" s="42" t="s">
        <v>53</v>
      </c>
      <c r="C25" s="43" t="s">
        <v>54</v>
      </c>
      <c r="D25" s="2">
        <f>単価表※ここの黄色セルに入力!$F$26</f>
        <v>0</v>
      </c>
      <c r="E25" s="2" t="s">
        <v>11</v>
      </c>
      <c r="F25" s="1" t="s">
        <v>3</v>
      </c>
      <c r="G25" s="44">
        <f>$G$4</f>
        <v>40</v>
      </c>
      <c r="H25" s="1" t="s">
        <v>29</v>
      </c>
      <c r="I25" s="45">
        <f>D25*G25*0.85</f>
        <v>0</v>
      </c>
      <c r="J25" s="46" t="s">
        <v>4</v>
      </c>
      <c r="K25" s="47"/>
      <c r="L25" s="48"/>
      <c r="M25" s="49"/>
      <c r="N25" s="49"/>
      <c r="O25" s="47"/>
    </row>
    <row r="26" spans="1:15" ht="21" x14ac:dyDescent="0.2">
      <c r="A26" s="113"/>
      <c r="B26" s="42" t="s">
        <v>52</v>
      </c>
      <c r="C26" s="50" t="s">
        <v>54</v>
      </c>
      <c r="D26" s="51">
        <f>単価表※ここの黄色セルに入力!$F$31</f>
        <v>0</v>
      </c>
      <c r="E26" s="46" t="s">
        <v>11</v>
      </c>
      <c r="F26" s="1" t="s">
        <v>3</v>
      </c>
      <c r="G26" s="52">
        <v>6734</v>
      </c>
      <c r="H26" s="49" t="s">
        <v>6</v>
      </c>
      <c r="I26" s="53">
        <f>D26*G26</f>
        <v>0</v>
      </c>
      <c r="J26" s="46" t="s">
        <v>4</v>
      </c>
      <c r="K26" s="47"/>
      <c r="L26" s="48"/>
      <c r="M26" s="54">
        <f>ROUNDDOWN(I25+I26,0)</f>
        <v>0</v>
      </c>
      <c r="N26" s="50" t="s">
        <v>4</v>
      </c>
      <c r="O26" s="47"/>
    </row>
    <row r="27" spans="1:15" ht="11.25" customHeight="1" thickBot="1" x14ac:dyDescent="0.25">
      <c r="A27" s="114"/>
      <c r="B27" s="55"/>
      <c r="C27" s="56"/>
      <c r="D27" s="57"/>
      <c r="E27" s="58"/>
      <c r="F27" s="3"/>
      <c r="G27" s="59"/>
      <c r="H27" s="56"/>
      <c r="I27" s="60"/>
      <c r="J27" s="58"/>
      <c r="K27" s="61"/>
      <c r="L27" s="62"/>
      <c r="M27" s="56"/>
      <c r="N27" s="56"/>
      <c r="O27" s="61"/>
    </row>
    <row r="28" spans="1:15" ht="21" customHeight="1" x14ac:dyDescent="0.2">
      <c r="A28" s="113" t="s">
        <v>64</v>
      </c>
      <c r="B28" s="42" t="s">
        <v>53</v>
      </c>
      <c r="C28" s="43" t="s">
        <v>54</v>
      </c>
      <c r="D28" s="2">
        <f>単価表※ここの黄色セルに入力!$F$26</f>
        <v>0</v>
      </c>
      <c r="E28" s="2" t="s">
        <v>11</v>
      </c>
      <c r="F28" s="1" t="s">
        <v>3</v>
      </c>
      <c r="G28" s="44">
        <f>$G$4</f>
        <v>40</v>
      </c>
      <c r="H28" s="1" t="s">
        <v>29</v>
      </c>
      <c r="I28" s="45">
        <f>D28*G28*0.85</f>
        <v>0</v>
      </c>
      <c r="J28" s="46" t="s">
        <v>4</v>
      </c>
      <c r="K28" s="47"/>
      <c r="L28" s="48"/>
      <c r="M28" s="49"/>
      <c r="N28" s="49"/>
      <c r="O28" s="47"/>
    </row>
    <row r="29" spans="1:15" ht="21" x14ac:dyDescent="0.2">
      <c r="A29" s="113"/>
      <c r="B29" s="42" t="s">
        <v>52</v>
      </c>
      <c r="C29" s="50" t="s">
        <v>54</v>
      </c>
      <c r="D29" s="51">
        <f>単価表※ここの黄色セルに入力!$F$31</f>
        <v>0</v>
      </c>
      <c r="E29" s="46" t="s">
        <v>11</v>
      </c>
      <c r="F29" s="1" t="s">
        <v>3</v>
      </c>
      <c r="G29" s="52">
        <v>6287</v>
      </c>
      <c r="H29" s="49" t="s">
        <v>6</v>
      </c>
      <c r="I29" s="53">
        <f>D29*G29</f>
        <v>0</v>
      </c>
      <c r="J29" s="46" t="s">
        <v>4</v>
      </c>
      <c r="K29" s="47"/>
      <c r="L29" s="48"/>
      <c r="M29" s="54">
        <f>ROUNDDOWN(I28+I29,0)</f>
        <v>0</v>
      </c>
      <c r="N29" s="50" t="s">
        <v>4</v>
      </c>
      <c r="O29" s="47"/>
    </row>
    <row r="30" spans="1:15" ht="11.25" customHeight="1" thickBot="1" x14ac:dyDescent="0.25">
      <c r="A30" s="114"/>
      <c r="B30" s="55"/>
      <c r="C30" s="56"/>
      <c r="D30" s="57"/>
      <c r="E30" s="58"/>
      <c r="F30" s="3"/>
      <c r="G30" s="59"/>
      <c r="H30" s="56"/>
      <c r="I30" s="60"/>
      <c r="J30" s="58"/>
      <c r="K30" s="61"/>
      <c r="L30" s="62"/>
      <c r="M30" s="56"/>
      <c r="N30" s="56"/>
      <c r="O30" s="61"/>
    </row>
    <row r="31" spans="1:15" ht="21" customHeight="1" x14ac:dyDescent="0.2">
      <c r="A31" s="113" t="s">
        <v>65</v>
      </c>
      <c r="B31" s="42" t="s">
        <v>53</v>
      </c>
      <c r="C31" s="43" t="s">
        <v>54</v>
      </c>
      <c r="D31" s="2">
        <f>単価表※ここの黄色セルに入力!$F$26</f>
        <v>0</v>
      </c>
      <c r="E31" s="2" t="s">
        <v>11</v>
      </c>
      <c r="F31" s="1" t="s">
        <v>3</v>
      </c>
      <c r="G31" s="44">
        <f>$G$4</f>
        <v>40</v>
      </c>
      <c r="H31" s="1" t="s">
        <v>29</v>
      </c>
      <c r="I31" s="45">
        <f>D31*G31*0.85</f>
        <v>0</v>
      </c>
      <c r="J31" s="46" t="s">
        <v>4</v>
      </c>
      <c r="K31" s="47"/>
      <c r="L31" s="48"/>
      <c r="M31" s="49"/>
      <c r="N31" s="49"/>
      <c r="O31" s="47"/>
    </row>
    <row r="32" spans="1:15" ht="21" x14ac:dyDescent="0.2">
      <c r="A32" s="113"/>
      <c r="B32" s="42" t="s">
        <v>52</v>
      </c>
      <c r="C32" s="50" t="s">
        <v>54</v>
      </c>
      <c r="D32" s="51">
        <f>単価表※ここの黄色セルに入力!$F$31</f>
        <v>0</v>
      </c>
      <c r="E32" s="46" t="s">
        <v>11</v>
      </c>
      <c r="F32" s="1" t="s">
        <v>3</v>
      </c>
      <c r="G32" s="52">
        <v>7431</v>
      </c>
      <c r="H32" s="49" t="s">
        <v>6</v>
      </c>
      <c r="I32" s="53">
        <f>D32*G32</f>
        <v>0</v>
      </c>
      <c r="J32" s="46" t="s">
        <v>4</v>
      </c>
      <c r="K32" s="47"/>
      <c r="L32" s="48"/>
      <c r="M32" s="54">
        <f>ROUNDDOWN(I31+I32,0)</f>
        <v>0</v>
      </c>
      <c r="N32" s="50" t="s">
        <v>4</v>
      </c>
      <c r="O32" s="47"/>
    </row>
    <row r="33" spans="1:15" ht="11.25" customHeight="1" thickBot="1" x14ac:dyDescent="0.25">
      <c r="A33" s="114"/>
      <c r="B33" s="55"/>
      <c r="C33" s="56"/>
      <c r="D33" s="57"/>
      <c r="E33" s="58"/>
      <c r="F33" s="3"/>
      <c r="G33" s="59"/>
      <c r="H33" s="56"/>
      <c r="I33" s="60"/>
      <c r="J33" s="58"/>
      <c r="K33" s="61"/>
      <c r="L33" s="62"/>
      <c r="M33" s="56"/>
      <c r="N33" s="56"/>
      <c r="O33" s="61"/>
    </row>
    <row r="34" spans="1:15" ht="21" customHeight="1" x14ac:dyDescent="0.2">
      <c r="A34" s="113" t="s">
        <v>66</v>
      </c>
      <c r="B34" s="42" t="s">
        <v>53</v>
      </c>
      <c r="C34" s="43" t="s">
        <v>54</v>
      </c>
      <c r="D34" s="2">
        <f>単価表※ここの黄色セルに入力!$F$26</f>
        <v>0</v>
      </c>
      <c r="E34" s="2" t="s">
        <v>11</v>
      </c>
      <c r="F34" s="1" t="s">
        <v>3</v>
      </c>
      <c r="G34" s="44">
        <f>$G$4</f>
        <v>40</v>
      </c>
      <c r="H34" s="1" t="s">
        <v>29</v>
      </c>
      <c r="I34" s="45">
        <f>D34*G34*0.85</f>
        <v>0</v>
      </c>
      <c r="J34" s="46" t="s">
        <v>4</v>
      </c>
      <c r="K34" s="47"/>
      <c r="L34" s="48"/>
      <c r="M34" s="49"/>
      <c r="N34" s="49"/>
      <c r="O34" s="47"/>
    </row>
    <row r="35" spans="1:15" ht="21" x14ac:dyDescent="0.2">
      <c r="A35" s="113"/>
      <c r="B35" s="42" t="s">
        <v>51</v>
      </c>
      <c r="C35" s="50" t="s">
        <v>54</v>
      </c>
      <c r="D35" s="51">
        <f>単価表※ここの黄色セルに入力!$F$35</f>
        <v>0</v>
      </c>
      <c r="E35" s="46" t="s">
        <v>11</v>
      </c>
      <c r="F35" s="1" t="s">
        <v>3</v>
      </c>
      <c r="G35" s="52">
        <v>6566</v>
      </c>
      <c r="H35" s="49" t="s">
        <v>6</v>
      </c>
      <c r="I35" s="53">
        <f>D35*G35</f>
        <v>0</v>
      </c>
      <c r="J35" s="46" t="s">
        <v>4</v>
      </c>
      <c r="K35" s="47"/>
      <c r="L35" s="48"/>
      <c r="M35" s="54">
        <f>ROUNDDOWN(I34+I35,0)</f>
        <v>0</v>
      </c>
      <c r="N35" s="50" t="s">
        <v>4</v>
      </c>
      <c r="O35" s="47"/>
    </row>
    <row r="36" spans="1:15" ht="11.25" customHeight="1" thickBot="1" x14ac:dyDescent="0.25">
      <c r="A36" s="114"/>
      <c r="B36" s="55"/>
      <c r="C36" s="56"/>
      <c r="D36" s="57"/>
      <c r="E36" s="58"/>
      <c r="F36" s="3"/>
      <c r="G36" s="59"/>
      <c r="H36" s="56"/>
      <c r="I36" s="60"/>
      <c r="J36" s="58"/>
      <c r="K36" s="61"/>
      <c r="L36" s="62"/>
      <c r="M36" s="56"/>
      <c r="N36" s="56"/>
      <c r="O36" s="61"/>
    </row>
    <row r="37" spans="1:15" ht="21" customHeight="1" x14ac:dyDescent="0.2">
      <c r="A37" s="113" t="s">
        <v>67</v>
      </c>
      <c r="B37" s="42" t="s">
        <v>53</v>
      </c>
      <c r="C37" s="43" t="s">
        <v>54</v>
      </c>
      <c r="D37" s="2">
        <f>単価表※ここの黄色セルに入力!$F$26</f>
        <v>0</v>
      </c>
      <c r="E37" s="2" t="s">
        <v>11</v>
      </c>
      <c r="F37" s="1" t="s">
        <v>3</v>
      </c>
      <c r="G37" s="44">
        <f>$G$4</f>
        <v>40</v>
      </c>
      <c r="H37" s="1" t="s">
        <v>29</v>
      </c>
      <c r="I37" s="45">
        <f>D37*G37*0.85</f>
        <v>0</v>
      </c>
      <c r="J37" s="46" t="s">
        <v>4</v>
      </c>
      <c r="K37" s="47"/>
      <c r="L37" s="48"/>
      <c r="M37" s="49"/>
      <c r="N37" s="49"/>
      <c r="O37" s="47"/>
    </row>
    <row r="38" spans="1:15" ht="21" x14ac:dyDescent="0.2">
      <c r="A38" s="113"/>
      <c r="B38" s="42" t="s">
        <v>51</v>
      </c>
      <c r="C38" s="50" t="s">
        <v>54</v>
      </c>
      <c r="D38" s="51">
        <f>単価表※ここの黄色セルに入力!$F$35</f>
        <v>0</v>
      </c>
      <c r="E38" s="46" t="s">
        <v>11</v>
      </c>
      <c r="F38" s="1" t="s">
        <v>3</v>
      </c>
      <c r="G38" s="52">
        <v>6215</v>
      </c>
      <c r="H38" s="49" t="s">
        <v>6</v>
      </c>
      <c r="I38" s="53">
        <f>D38*G38</f>
        <v>0</v>
      </c>
      <c r="J38" s="46" t="s">
        <v>4</v>
      </c>
      <c r="K38" s="47"/>
      <c r="L38" s="48"/>
      <c r="M38" s="54">
        <f>ROUNDDOWN(I37+I38,0)</f>
        <v>0</v>
      </c>
      <c r="N38" s="50" t="s">
        <v>4</v>
      </c>
      <c r="O38" s="47"/>
    </row>
    <row r="39" spans="1:15" ht="11.25" customHeight="1" thickBot="1" x14ac:dyDescent="0.25">
      <c r="A39" s="114"/>
      <c r="B39" s="55"/>
      <c r="C39" s="56"/>
      <c r="D39" s="57"/>
      <c r="E39" s="58"/>
      <c r="F39" s="3"/>
      <c r="G39" s="59"/>
      <c r="H39" s="56"/>
      <c r="I39" s="60"/>
      <c r="J39" s="58"/>
      <c r="K39" s="61"/>
      <c r="L39" s="62"/>
      <c r="M39" s="56"/>
      <c r="N39" s="56"/>
      <c r="O39" s="61"/>
    </row>
    <row r="40" spans="1:15" ht="11.25" customHeight="1" x14ac:dyDescent="0.2">
      <c r="A40" s="63"/>
      <c r="B40" s="64"/>
      <c r="C40" s="49"/>
      <c r="D40" s="65"/>
      <c r="E40" s="66"/>
      <c r="F40" s="1"/>
      <c r="G40" s="52"/>
      <c r="H40" s="49"/>
      <c r="I40" s="67"/>
      <c r="J40" s="66"/>
      <c r="K40" s="49"/>
      <c r="L40" s="49"/>
      <c r="M40" s="49"/>
      <c r="N40" s="49"/>
      <c r="O40" s="49"/>
    </row>
    <row r="41" spans="1:15" ht="9" customHeight="1" x14ac:dyDescent="0.2">
      <c r="A41" s="63"/>
      <c r="B41" s="64"/>
      <c r="C41" s="49"/>
      <c r="D41" s="65"/>
      <c r="E41" s="66"/>
      <c r="F41" s="1"/>
      <c r="G41" s="52"/>
      <c r="H41" s="49"/>
      <c r="I41" s="67"/>
      <c r="J41" s="66"/>
      <c r="K41" s="49"/>
      <c r="L41" s="49"/>
      <c r="M41" s="49"/>
      <c r="N41" s="49"/>
      <c r="O41" s="49"/>
    </row>
    <row r="42" spans="1:15" ht="27" customHeight="1" thickBot="1" x14ac:dyDescent="0.25">
      <c r="A42" s="63"/>
      <c r="B42" s="64"/>
      <c r="C42" s="49"/>
      <c r="D42" s="65"/>
      <c r="E42" s="66"/>
      <c r="F42" s="1"/>
      <c r="G42" s="68"/>
      <c r="H42" s="49"/>
      <c r="I42" s="115" t="s">
        <v>58</v>
      </c>
      <c r="J42" s="115"/>
      <c r="K42" s="115"/>
      <c r="L42" s="115"/>
      <c r="M42" s="69">
        <f>M5+M8+M11+M14+M17+M20+M23+M26+M29+M32+M35+M38</f>
        <v>0</v>
      </c>
      <c r="N42" s="70" t="s">
        <v>4</v>
      </c>
      <c r="O42" s="49"/>
    </row>
    <row r="43" spans="1:15" ht="6" customHeight="1" thickTop="1" x14ac:dyDescent="0.2">
      <c r="A43" s="63"/>
      <c r="B43" s="64"/>
      <c r="C43" s="49"/>
      <c r="D43" s="65"/>
      <c r="E43" s="66"/>
      <c r="F43" s="1"/>
      <c r="G43" s="52"/>
      <c r="H43" s="49"/>
      <c r="I43" s="67"/>
      <c r="J43" s="66"/>
      <c r="K43" s="49"/>
      <c r="L43" s="49"/>
      <c r="M43" s="49"/>
      <c r="N43" s="49"/>
      <c r="O43" s="49"/>
    </row>
    <row r="44" spans="1:15" ht="19.5" customHeight="1" x14ac:dyDescent="0.15">
      <c r="A44" s="112" t="s">
        <v>30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5" x14ac:dyDescent="0.15">
      <c r="M45" s="71">
        <f>G5+G8+G11+G14+G17+G20+G23+G26+G29+G32+G35+G38</f>
        <v>76007</v>
      </c>
    </row>
  </sheetData>
  <sheetProtection sheet="1" objects="1" scenario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7"/>
  <sheetViews>
    <sheetView view="pageBreakPreview" zoomScaleNormal="85" zoomScaleSheetLayoutView="100" workbookViewId="0">
      <selection activeCell="H31" sqref="H31"/>
    </sheetView>
  </sheetViews>
  <sheetFormatPr defaultRowHeight="13.5" x14ac:dyDescent="0.15"/>
  <cols>
    <col min="1" max="1" width="19.125" style="36" customWidth="1"/>
    <col min="2" max="2" width="4.375" style="36" customWidth="1"/>
    <col min="3" max="3" width="3.375" style="36" bestFit="1" customWidth="1"/>
    <col min="4" max="4" width="12.875" style="37" customWidth="1"/>
    <col min="5" max="6" width="3.375" style="36" bestFit="1" customWidth="1"/>
    <col min="7" max="7" width="7.875" style="36" customWidth="1"/>
    <col min="8" max="8" width="14.75" style="36" customWidth="1"/>
    <col min="9" max="9" width="15.125" style="37" customWidth="1"/>
    <col min="10" max="10" width="2.75" style="40" customWidth="1"/>
    <col min="11" max="11" width="3.5" style="36" customWidth="1"/>
    <col min="12" max="12" width="2.375" style="36" customWidth="1"/>
    <col min="13" max="13" width="15.625" style="36" customWidth="1"/>
    <col min="14" max="14" width="3.125" style="36" customWidth="1"/>
    <col min="15" max="15" width="1.375" style="36" customWidth="1"/>
    <col min="16" max="16384" width="9" style="36"/>
  </cols>
  <sheetData>
    <row r="1" spans="1:15" ht="19.5" customHeight="1" x14ac:dyDescent="0.15">
      <c r="J1" s="116"/>
      <c r="K1" s="116"/>
      <c r="L1" s="38"/>
      <c r="M1" s="117" t="s">
        <v>89</v>
      </c>
      <c r="N1" s="117"/>
      <c r="O1" s="117"/>
    </row>
    <row r="2" spans="1:15" ht="22.5" customHeight="1" thickBot="1" x14ac:dyDescent="0.2">
      <c r="A2" s="39" t="s">
        <v>46</v>
      </c>
    </row>
    <row r="3" spans="1:15" ht="22.5" customHeight="1" thickBot="1" x14ac:dyDescent="0.2">
      <c r="A3" s="41" t="s">
        <v>0</v>
      </c>
      <c r="B3" s="118" t="s">
        <v>27</v>
      </c>
      <c r="C3" s="119"/>
      <c r="D3" s="119"/>
      <c r="E3" s="119"/>
      <c r="F3" s="119"/>
      <c r="G3" s="119"/>
      <c r="H3" s="119"/>
      <c r="I3" s="119"/>
      <c r="J3" s="119"/>
      <c r="K3" s="120"/>
      <c r="L3" s="118" t="s">
        <v>28</v>
      </c>
      <c r="M3" s="119"/>
      <c r="N3" s="119"/>
      <c r="O3" s="120"/>
    </row>
    <row r="4" spans="1:15" ht="21" customHeight="1" x14ac:dyDescent="0.2">
      <c r="A4" s="113" t="s">
        <v>68</v>
      </c>
      <c r="B4" s="42" t="s">
        <v>2</v>
      </c>
      <c r="C4" s="43" t="s">
        <v>1</v>
      </c>
      <c r="D4" s="2">
        <f>単価表※ここの黄色セルに入力!$F$26</f>
        <v>0</v>
      </c>
      <c r="E4" s="2" t="s">
        <v>4</v>
      </c>
      <c r="F4" s="1" t="s">
        <v>3</v>
      </c>
      <c r="G4" s="44">
        <v>27</v>
      </c>
      <c r="H4" s="1" t="s">
        <v>29</v>
      </c>
      <c r="I4" s="45">
        <f>D4*G4*0.85</f>
        <v>0</v>
      </c>
      <c r="J4" s="46" t="s">
        <v>4</v>
      </c>
      <c r="K4" s="47"/>
      <c r="L4" s="48"/>
      <c r="M4" s="49"/>
      <c r="N4" s="49"/>
      <c r="O4" s="47"/>
    </row>
    <row r="5" spans="1:15" ht="21" customHeight="1" x14ac:dyDescent="0.2">
      <c r="A5" s="113"/>
      <c r="B5" s="42" t="s">
        <v>5</v>
      </c>
      <c r="C5" s="50" t="s">
        <v>1</v>
      </c>
      <c r="D5" s="51">
        <f>単価表※ここの黄色セルに入力!$F$35</f>
        <v>0</v>
      </c>
      <c r="E5" s="46" t="s">
        <v>4</v>
      </c>
      <c r="F5" s="1" t="s">
        <v>3</v>
      </c>
      <c r="G5" s="52">
        <v>4734</v>
      </c>
      <c r="H5" s="49" t="s">
        <v>6</v>
      </c>
      <c r="I5" s="53">
        <f>D5*G5</f>
        <v>0</v>
      </c>
      <c r="J5" s="46" t="s">
        <v>4</v>
      </c>
      <c r="K5" s="47"/>
      <c r="L5" s="48"/>
      <c r="M5" s="54">
        <f>ROUNDDOWN(I4+I5,0)</f>
        <v>0</v>
      </c>
      <c r="N5" s="50" t="s">
        <v>4</v>
      </c>
      <c r="O5" s="47"/>
    </row>
    <row r="6" spans="1:15" ht="11.25" customHeight="1" thickBot="1" x14ac:dyDescent="0.25">
      <c r="A6" s="114"/>
      <c r="B6" s="55"/>
      <c r="C6" s="56"/>
      <c r="D6" s="57"/>
      <c r="E6" s="58"/>
      <c r="F6" s="3"/>
      <c r="G6" s="59"/>
      <c r="H6" s="56"/>
      <c r="I6" s="60"/>
      <c r="J6" s="58"/>
      <c r="K6" s="61"/>
      <c r="L6" s="62"/>
      <c r="M6" s="56"/>
      <c r="N6" s="56"/>
      <c r="O6" s="61"/>
    </row>
    <row r="7" spans="1:15" ht="21" customHeight="1" x14ac:dyDescent="0.2">
      <c r="A7" s="113" t="s">
        <v>69</v>
      </c>
      <c r="B7" s="42" t="s">
        <v>53</v>
      </c>
      <c r="C7" s="43" t="s">
        <v>54</v>
      </c>
      <c r="D7" s="2">
        <f>単価表※ここの黄色セルに入力!$F$26</f>
        <v>0</v>
      </c>
      <c r="E7" s="2" t="s">
        <v>11</v>
      </c>
      <c r="F7" s="1" t="s">
        <v>3</v>
      </c>
      <c r="G7" s="44">
        <f>$G$4</f>
        <v>27</v>
      </c>
      <c r="H7" s="1" t="s">
        <v>29</v>
      </c>
      <c r="I7" s="45">
        <f>D7*G7*0.85</f>
        <v>0</v>
      </c>
      <c r="J7" s="46" t="s">
        <v>4</v>
      </c>
      <c r="K7" s="47"/>
      <c r="L7" s="48"/>
      <c r="M7" s="49"/>
      <c r="N7" s="49"/>
      <c r="O7" s="47"/>
    </row>
    <row r="8" spans="1:15" ht="21" customHeight="1" x14ac:dyDescent="0.2">
      <c r="A8" s="113"/>
      <c r="B8" s="42" t="s">
        <v>52</v>
      </c>
      <c r="C8" s="50" t="s">
        <v>54</v>
      </c>
      <c r="D8" s="51">
        <f>単価表※ここの黄色セルに入力!$F$31</f>
        <v>0</v>
      </c>
      <c r="E8" s="46" t="s">
        <v>11</v>
      </c>
      <c r="F8" s="1" t="s">
        <v>3</v>
      </c>
      <c r="G8" s="52">
        <v>5159</v>
      </c>
      <c r="H8" s="49" t="s">
        <v>6</v>
      </c>
      <c r="I8" s="53">
        <f>D8*G8</f>
        <v>0</v>
      </c>
      <c r="J8" s="46" t="s">
        <v>4</v>
      </c>
      <c r="K8" s="47"/>
      <c r="L8" s="48"/>
      <c r="M8" s="54">
        <f>ROUNDDOWN(I7+I8,0)</f>
        <v>0</v>
      </c>
      <c r="N8" s="50" t="s">
        <v>4</v>
      </c>
      <c r="O8" s="47"/>
    </row>
    <row r="9" spans="1:15" ht="11.25" customHeight="1" thickBot="1" x14ac:dyDescent="0.25">
      <c r="A9" s="114"/>
      <c r="B9" s="55"/>
      <c r="C9" s="56"/>
      <c r="D9" s="57"/>
      <c r="E9" s="58"/>
      <c r="F9" s="3"/>
      <c r="G9" s="59"/>
      <c r="H9" s="56"/>
      <c r="I9" s="60"/>
      <c r="J9" s="58"/>
      <c r="K9" s="61"/>
      <c r="L9" s="62"/>
      <c r="M9" s="56"/>
      <c r="N9" s="56"/>
      <c r="O9" s="61"/>
    </row>
    <row r="10" spans="1:15" ht="21" customHeight="1" x14ac:dyDescent="0.2">
      <c r="A10" s="113" t="s">
        <v>70</v>
      </c>
      <c r="B10" s="42" t="s">
        <v>53</v>
      </c>
      <c r="C10" s="43" t="s">
        <v>54</v>
      </c>
      <c r="D10" s="2">
        <f>単価表※ここの黄色セルに入力!$F$26</f>
        <v>0</v>
      </c>
      <c r="E10" s="2" t="s">
        <v>11</v>
      </c>
      <c r="F10" s="1" t="s">
        <v>3</v>
      </c>
      <c r="G10" s="44">
        <f>$G$4</f>
        <v>27</v>
      </c>
      <c r="H10" s="1" t="s">
        <v>29</v>
      </c>
      <c r="I10" s="45">
        <f>D10*G10*0.85</f>
        <v>0</v>
      </c>
      <c r="J10" s="46" t="s">
        <v>4</v>
      </c>
      <c r="K10" s="47"/>
      <c r="L10" s="48"/>
      <c r="M10" s="49"/>
      <c r="N10" s="49"/>
      <c r="O10" s="47"/>
    </row>
    <row r="11" spans="1:15" ht="21" customHeight="1" x14ac:dyDescent="0.2">
      <c r="A11" s="113"/>
      <c r="B11" s="42" t="s">
        <v>52</v>
      </c>
      <c r="C11" s="50" t="s">
        <v>54</v>
      </c>
      <c r="D11" s="51">
        <f>単価表※ここの黄色セルに入力!$F$31</f>
        <v>0</v>
      </c>
      <c r="E11" s="46" t="s">
        <v>11</v>
      </c>
      <c r="F11" s="1" t="s">
        <v>3</v>
      </c>
      <c r="G11" s="52">
        <v>4574</v>
      </c>
      <c r="H11" s="49" t="s">
        <v>6</v>
      </c>
      <c r="I11" s="53">
        <f>D11*G11</f>
        <v>0</v>
      </c>
      <c r="J11" s="46" t="s">
        <v>4</v>
      </c>
      <c r="K11" s="47"/>
      <c r="L11" s="48"/>
      <c r="M11" s="54">
        <f>ROUNDDOWN(I10+I11,0)</f>
        <v>0</v>
      </c>
      <c r="N11" s="50" t="s">
        <v>4</v>
      </c>
      <c r="O11" s="47"/>
    </row>
    <row r="12" spans="1:15" ht="11.25" customHeight="1" thickBot="1" x14ac:dyDescent="0.25">
      <c r="A12" s="114"/>
      <c r="B12" s="55"/>
      <c r="C12" s="56"/>
      <c r="D12" s="57"/>
      <c r="E12" s="58"/>
      <c r="F12" s="3"/>
      <c r="G12" s="59"/>
      <c r="H12" s="56"/>
      <c r="I12" s="60"/>
      <c r="J12" s="58"/>
      <c r="K12" s="61"/>
      <c r="L12" s="62"/>
      <c r="M12" s="56"/>
      <c r="N12" s="56"/>
      <c r="O12" s="61"/>
    </row>
    <row r="13" spans="1:15" ht="21" customHeight="1" x14ac:dyDescent="0.2">
      <c r="A13" s="113" t="s">
        <v>71</v>
      </c>
      <c r="B13" s="42" t="s">
        <v>53</v>
      </c>
      <c r="C13" s="43" t="s">
        <v>54</v>
      </c>
      <c r="D13" s="2">
        <f>単価表※ここの黄色セルに入力!$F$26</f>
        <v>0</v>
      </c>
      <c r="E13" s="2" t="s">
        <v>11</v>
      </c>
      <c r="F13" s="1" t="s">
        <v>3</v>
      </c>
      <c r="G13" s="44">
        <f>$G$4</f>
        <v>27</v>
      </c>
      <c r="H13" s="1" t="s">
        <v>29</v>
      </c>
      <c r="I13" s="45">
        <f>D13*G13*0.85</f>
        <v>0</v>
      </c>
      <c r="J13" s="46" t="s">
        <v>4</v>
      </c>
      <c r="K13" s="47"/>
      <c r="L13" s="48"/>
      <c r="M13" s="49"/>
      <c r="N13" s="49"/>
      <c r="O13" s="47"/>
    </row>
    <row r="14" spans="1:15" ht="21" customHeight="1" x14ac:dyDescent="0.2">
      <c r="A14" s="113"/>
      <c r="B14" s="42" t="s">
        <v>52</v>
      </c>
      <c r="C14" s="50" t="s">
        <v>54</v>
      </c>
      <c r="D14" s="51">
        <f>単価表※ここの黄色セルに入力!$F$31</f>
        <v>0</v>
      </c>
      <c r="E14" s="46" t="s">
        <v>11</v>
      </c>
      <c r="F14" s="1" t="s">
        <v>3</v>
      </c>
      <c r="G14" s="52">
        <v>5143</v>
      </c>
      <c r="H14" s="49" t="s">
        <v>6</v>
      </c>
      <c r="I14" s="53">
        <f>D14*G14</f>
        <v>0</v>
      </c>
      <c r="J14" s="46" t="s">
        <v>4</v>
      </c>
      <c r="K14" s="47"/>
      <c r="L14" s="48"/>
      <c r="M14" s="54">
        <f>ROUNDDOWN(I13+I14,0)</f>
        <v>0</v>
      </c>
      <c r="N14" s="50" t="s">
        <v>4</v>
      </c>
      <c r="O14" s="47"/>
    </row>
    <row r="15" spans="1:15" ht="11.25" customHeight="1" thickBot="1" x14ac:dyDescent="0.25">
      <c r="A15" s="114"/>
      <c r="B15" s="55"/>
      <c r="C15" s="56"/>
      <c r="D15" s="57"/>
      <c r="E15" s="58"/>
      <c r="F15" s="3"/>
      <c r="G15" s="59"/>
      <c r="H15" s="56"/>
      <c r="I15" s="60"/>
      <c r="J15" s="58"/>
      <c r="K15" s="61"/>
      <c r="L15" s="62"/>
      <c r="M15" s="56"/>
      <c r="N15" s="56"/>
      <c r="O15" s="61"/>
    </row>
    <row r="16" spans="1:15" ht="21" customHeight="1" x14ac:dyDescent="0.2">
      <c r="A16" s="113" t="s">
        <v>60</v>
      </c>
      <c r="B16" s="42" t="s">
        <v>53</v>
      </c>
      <c r="C16" s="43" t="s">
        <v>54</v>
      </c>
      <c r="D16" s="2">
        <f>単価表※ここの黄色セルに入力!$F$26</f>
        <v>0</v>
      </c>
      <c r="E16" s="2" t="s">
        <v>11</v>
      </c>
      <c r="F16" s="1" t="s">
        <v>3</v>
      </c>
      <c r="G16" s="44">
        <f>$G$4</f>
        <v>27</v>
      </c>
      <c r="H16" s="1" t="s">
        <v>29</v>
      </c>
      <c r="I16" s="45">
        <f>D16*G16*0.85</f>
        <v>0</v>
      </c>
      <c r="J16" s="46" t="s">
        <v>4</v>
      </c>
      <c r="K16" s="47"/>
      <c r="L16" s="48"/>
      <c r="M16" s="49"/>
      <c r="N16" s="49"/>
      <c r="O16" s="47"/>
    </row>
    <row r="17" spans="1:15" ht="21" customHeight="1" x14ac:dyDescent="0.2">
      <c r="A17" s="113"/>
      <c r="B17" s="42" t="s">
        <v>52</v>
      </c>
      <c r="C17" s="50" t="s">
        <v>54</v>
      </c>
      <c r="D17" s="51">
        <f>単価表※ここの黄色セルに入力!$F$31</f>
        <v>0</v>
      </c>
      <c r="E17" s="46" t="s">
        <v>11</v>
      </c>
      <c r="F17" s="1" t="s">
        <v>3</v>
      </c>
      <c r="G17" s="52">
        <v>4361</v>
      </c>
      <c r="H17" s="49" t="s">
        <v>6</v>
      </c>
      <c r="I17" s="53">
        <f>D17*G17</f>
        <v>0</v>
      </c>
      <c r="J17" s="46" t="s">
        <v>4</v>
      </c>
      <c r="K17" s="47"/>
      <c r="L17" s="48"/>
      <c r="M17" s="54">
        <f>ROUNDDOWN(I16+I17,0)</f>
        <v>0</v>
      </c>
      <c r="N17" s="50" t="s">
        <v>4</v>
      </c>
      <c r="O17" s="47"/>
    </row>
    <row r="18" spans="1:15" ht="11.25" customHeight="1" thickBot="1" x14ac:dyDescent="0.25">
      <c r="A18" s="114"/>
      <c r="B18" s="55"/>
      <c r="C18" s="56"/>
      <c r="D18" s="57"/>
      <c r="E18" s="58"/>
      <c r="F18" s="3"/>
      <c r="G18" s="59"/>
      <c r="H18" s="56"/>
      <c r="I18" s="60"/>
      <c r="J18" s="58"/>
      <c r="K18" s="61"/>
      <c r="L18" s="62"/>
      <c r="M18" s="56"/>
      <c r="N18" s="56"/>
      <c r="O18" s="61"/>
    </row>
    <row r="19" spans="1:15" ht="21" customHeight="1" x14ac:dyDescent="0.2">
      <c r="A19" s="113" t="s">
        <v>61</v>
      </c>
      <c r="B19" s="42" t="s">
        <v>53</v>
      </c>
      <c r="C19" s="43" t="s">
        <v>54</v>
      </c>
      <c r="D19" s="2">
        <f>単価表※ここの黄色セルに入力!$F$26</f>
        <v>0</v>
      </c>
      <c r="E19" s="2" t="s">
        <v>11</v>
      </c>
      <c r="F19" s="1" t="s">
        <v>3</v>
      </c>
      <c r="G19" s="44">
        <f>$G$4</f>
        <v>27</v>
      </c>
      <c r="H19" s="1" t="s">
        <v>29</v>
      </c>
      <c r="I19" s="45">
        <f>D19*G19*0.85</f>
        <v>0</v>
      </c>
      <c r="J19" s="46" t="s">
        <v>4</v>
      </c>
      <c r="K19" s="47"/>
      <c r="L19" s="48"/>
      <c r="M19" s="49"/>
      <c r="N19" s="49"/>
      <c r="O19" s="47"/>
    </row>
    <row r="20" spans="1:15" ht="21" x14ac:dyDescent="0.2">
      <c r="A20" s="113"/>
      <c r="B20" s="42" t="s">
        <v>52</v>
      </c>
      <c r="C20" s="50" t="s">
        <v>54</v>
      </c>
      <c r="D20" s="51">
        <f>単価表※ここの黄色セルに入力!$F$31</f>
        <v>0</v>
      </c>
      <c r="E20" s="46" t="s">
        <v>11</v>
      </c>
      <c r="F20" s="1" t="s">
        <v>3</v>
      </c>
      <c r="G20" s="52">
        <v>5112</v>
      </c>
      <c r="H20" s="49" t="s">
        <v>6</v>
      </c>
      <c r="I20" s="53">
        <f>D20*G20</f>
        <v>0</v>
      </c>
      <c r="J20" s="46" t="s">
        <v>4</v>
      </c>
      <c r="K20" s="47"/>
      <c r="L20" s="48"/>
      <c r="M20" s="54">
        <f>ROUNDDOWN(I19+I20,0)</f>
        <v>0</v>
      </c>
      <c r="N20" s="50" t="s">
        <v>4</v>
      </c>
      <c r="O20" s="47"/>
    </row>
    <row r="21" spans="1:15" ht="11.25" customHeight="1" thickBot="1" x14ac:dyDescent="0.25">
      <c r="A21" s="114"/>
      <c r="B21" s="55"/>
      <c r="C21" s="56"/>
      <c r="D21" s="57"/>
      <c r="E21" s="58"/>
      <c r="F21" s="3"/>
      <c r="G21" s="59"/>
      <c r="H21" s="56"/>
      <c r="I21" s="60"/>
      <c r="J21" s="58"/>
      <c r="K21" s="61"/>
      <c r="L21" s="62"/>
      <c r="M21" s="56"/>
      <c r="N21" s="56"/>
      <c r="O21" s="61"/>
    </row>
    <row r="22" spans="1:15" ht="21" customHeight="1" x14ac:dyDescent="0.2">
      <c r="A22" s="113" t="s">
        <v>62</v>
      </c>
      <c r="B22" s="42" t="s">
        <v>53</v>
      </c>
      <c r="C22" s="43" t="s">
        <v>54</v>
      </c>
      <c r="D22" s="2">
        <f>単価表※ここの黄色セルに入力!$F$26</f>
        <v>0</v>
      </c>
      <c r="E22" s="2" t="s">
        <v>11</v>
      </c>
      <c r="F22" s="1" t="s">
        <v>3</v>
      </c>
      <c r="G22" s="44">
        <f>$G$4</f>
        <v>27</v>
      </c>
      <c r="H22" s="1" t="s">
        <v>29</v>
      </c>
      <c r="I22" s="45">
        <f>D22*G22*0.85</f>
        <v>0</v>
      </c>
      <c r="J22" s="46" t="s">
        <v>4</v>
      </c>
      <c r="K22" s="47"/>
      <c r="L22" s="48"/>
      <c r="M22" s="49"/>
      <c r="N22" s="49"/>
      <c r="O22" s="47"/>
    </row>
    <row r="23" spans="1:15" ht="21" x14ac:dyDescent="0.2">
      <c r="A23" s="113"/>
      <c r="B23" s="42" t="s">
        <v>52</v>
      </c>
      <c r="C23" s="50" t="s">
        <v>54</v>
      </c>
      <c r="D23" s="51">
        <f>単価表※ここの黄色セルに入力!$F$31</f>
        <v>0</v>
      </c>
      <c r="E23" s="46" t="s">
        <v>11</v>
      </c>
      <c r="F23" s="1" t="s">
        <v>3</v>
      </c>
      <c r="G23" s="52">
        <v>4719</v>
      </c>
      <c r="H23" s="49" t="s">
        <v>6</v>
      </c>
      <c r="I23" s="53">
        <f>D23*G23</f>
        <v>0</v>
      </c>
      <c r="J23" s="46" t="s">
        <v>4</v>
      </c>
      <c r="K23" s="47"/>
      <c r="L23" s="48"/>
      <c r="M23" s="54">
        <f>ROUNDDOWN(I22+I23,0)</f>
        <v>0</v>
      </c>
      <c r="N23" s="50" t="s">
        <v>4</v>
      </c>
      <c r="O23" s="47"/>
    </row>
    <row r="24" spans="1:15" ht="11.25" customHeight="1" thickBot="1" x14ac:dyDescent="0.25">
      <c r="A24" s="114"/>
      <c r="B24" s="55"/>
      <c r="C24" s="56"/>
      <c r="D24" s="57"/>
      <c r="E24" s="58"/>
      <c r="F24" s="3"/>
      <c r="G24" s="59"/>
      <c r="H24" s="56"/>
      <c r="I24" s="60"/>
      <c r="J24" s="58"/>
      <c r="K24" s="61"/>
      <c r="L24" s="62"/>
      <c r="M24" s="56"/>
      <c r="N24" s="56"/>
      <c r="O24" s="61"/>
    </row>
    <row r="25" spans="1:15" ht="21" customHeight="1" x14ac:dyDescent="0.2">
      <c r="A25" s="113" t="s">
        <v>63</v>
      </c>
      <c r="B25" s="42" t="s">
        <v>53</v>
      </c>
      <c r="C25" s="43" t="s">
        <v>54</v>
      </c>
      <c r="D25" s="2">
        <f>単価表※ここの黄色セルに入力!$F$26</f>
        <v>0</v>
      </c>
      <c r="E25" s="2" t="s">
        <v>11</v>
      </c>
      <c r="F25" s="1" t="s">
        <v>3</v>
      </c>
      <c r="G25" s="44">
        <f>$G$4</f>
        <v>27</v>
      </c>
      <c r="H25" s="1" t="s">
        <v>29</v>
      </c>
      <c r="I25" s="45">
        <f>D25*G25*0.85</f>
        <v>0</v>
      </c>
      <c r="J25" s="46" t="s">
        <v>4</v>
      </c>
      <c r="K25" s="47"/>
      <c r="L25" s="48"/>
      <c r="M25" s="49"/>
      <c r="N25" s="49"/>
      <c r="O25" s="47"/>
    </row>
    <row r="26" spans="1:15" ht="21" x14ac:dyDescent="0.2">
      <c r="A26" s="113"/>
      <c r="B26" s="42" t="s">
        <v>52</v>
      </c>
      <c r="C26" s="50" t="s">
        <v>54</v>
      </c>
      <c r="D26" s="51">
        <f>単価表※ここの黄色セルに入力!$F$31</f>
        <v>0</v>
      </c>
      <c r="E26" s="46" t="s">
        <v>11</v>
      </c>
      <c r="F26" s="1" t="s">
        <v>3</v>
      </c>
      <c r="G26" s="52">
        <v>6068</v>
      </c>
      <c r="H26" s="49" t="s">
        <v>6</v>
      </c>
      <c r="I26" s="53">
        <f>D26*G26</f>
        <v>0</v>
      </c>
      <c r="J26" s="46" t="s">
        <v>4</v>
      </c>
      <c r="K26" s="47"/>
      <c r="L26" s="48"/>
      <c r="M26" s="54">
        <f>ROUNDDOWN(I25+I26,0)</f>
        <v>0</v>
      </c>
      <c r="N26" s="50" t="s">
        <v>4</v>
      </c>
      <c r="O26" s="47"/>
    </row>
    <row r="27" spans="1:15" ht="11.25" customHeight="1" thickBot="1" x14ac:dyDescent="0.25">
      <c r="A27" s="114"/>
      <c r="B27" s="55"/>
      <c r="C27" s="56"/>
      <c r="D27" s="57"/>
      <c r="E27" s="58"/>
      <c r="F27" s="3"/>
      <c r="G27" s="59"/>
      <c r="H27" s="56"/>
      <c r="I27" s="60"/>
      <c r="J27" s="58"/>
      <c r="K27" s="61"/>
      <c r="L27" s="62"/>
      <c r="M27" s="56"/>
      <c r="N27" s="56"/>
      <c r="O27" s="61"/>
    </row>
    <row r="28" spans="1:15" ht="21" customHeight="1" x14ac:dyDescent="0.2">
      <c r="A28" s="113" t="s">
        <v>64</v>
      </c>
      <c r="B28" s="42" t="s">
        <v>53</v>
      </c>
      <c r="C28" s="43" t="s">
        <v>54</v>
      </c>
      <c r="D28" s="2">
        <f>単価表※ここの黄色セルに入力!$F$26</f>
        <v>0</v>
      </c>
      <c r="E28" s="2" t="s">
        <v>11</v>
      </c>
      <c r="F28" s="1" t="s">
        <v>3</v>
      </c>
      <c r="G28" s="44">
        <f>$G$4</f>
        <v>27</v>
      </c>
      <c r="H28" s="1" t="s">
        <v>29</v>
      </c>
      <c r="I28" s="45">
        <f>D28*G28*0.85</f>
        <v>0</v>
      </c>
      <c r="J28" s="46" t="s">
        <v>4</v>
      </c>
      <c r="K28" s="47"/>
      <c r="L28" s="48"/>
      <c r="M28" s="49"/>
      <c r="N28" s="49"/>
      <c r="O28" s="47"/>
    </row>
    <row r="29" spans="1:15" ht="21" x14ac:dyDescent="0.2">
      <c r="A29" s="113"/>
      <c r="B29" s="42" t="s">
        <v>52</v>
      </c>
      <c r="C29" s="50" t="s">
        <v>54</v>
      </c>
      <c r="D29" s="51">
        <f>単価表※ここの黄色セルに入力!$F$31</f>
        <v>0</v>
      </c>
      <c r="E29" s="46" t="s">
        <v>11</v>
      </c>
      <c r="F29" s="1" t="s">
        <v>3</v>
      </c>
      <c r="G29" s="52">
        <v>5212</v>
      </c>
      <c r="H29" s="49" t="s">
        <v>6</v>
      </c>
      <c r="I29" s="53">
        <f>D29*G29</f>
        <v>0</v>
      </c>
      <c r="J29" s="46" t="s">
        <v>4</v>
      </c>
      <c r="K29" s="47"/>
      <c r="L29" s="48"/>
      <c r="M29" s="54">
        <f>ROUNDDOWN(I28+I29,0)</f>
        <v>0</v>
      </c>
      <c r="N29" s="50" t="s">
        <v>4</v>
      </c>
      <c r="O29" s="47"/>
    </row>
    <row r="30" spans="1:15" ht="11.25" customHeight="1" thickBot="1" x14ac:dyDescent="0.25">
      <c r="A30" s="114"/>
      <c r="B30" s="55"/>
      <c r="C30" s="56"/>
      <c r="D30" s="57"/>
      <c r="E30" s="58"/>
      <c r="F30" s="3"/>
      <c r="G30" s="59"/>
      <c r="H30" s="56"/>
      <c r="I30" s="60"/>
      <c r="J30" s="58"/>
      <c r="K30" s="61"/>
      <c r="L30" s="62"/>
      <c r="M30" s="56"/>
      <c r="N30" s="56"/>
      <c r="O30" s="61"/>
    </row>
    <row r="31" spans="1:15" ht="21" customHeight="1" x14ac:dyDescent="0.2">
      <c r="A31" s="113" t="s">
        <v>65</v>
      </c>
      <c r="B31" s="42" t="s">
        <v>53</v>
      </c>
      <c r="C31" s="43" t="s">
        <v>54</v>
      </c>
      <c r="D31" s="2">
        <f>単価表※ここの黄色セルに入力!$F$26</f>
        <v>0</v>
      </c>
      <c r="E31" s="2" t="s">
        <v>11</v>
      </c>
      <c r="F31" s="1" t="s">
        <v>3</v>
      </c>
      <c r="G31" s="44">
        <f>$G$4</f>
        <v>27</v>
      </c>
      <c r="H31" s="1" t="s">
        <v>29</v>
      </c>
      <c r="I31" s="45">
        <f>D31*G31*0.85</f>
        <v>0</v>
      </c>
      <c r="J31" s="46" t="s">
        <v>4</v>
      </c>
      <c r="K31" s="47"/>
      <c r="L31" s="48"/>
      <c r="M31" s="49"/>
      <c r="N31" s="49"/>
      <c r="O31" s="47"/>
    </row>
    <row r="32" spans="1:15" ht="21" x14ac:dyDescent="0.2">
      <c r="A32" s="113"/>
      <c r="B32" s="42" t="s">
        <v>52</v>
      </c>
      <c r="C32" s="50" t="s">
        <v>54</v>
      </c>
      <c r="D32" s="51">
        <f>単価表※ここの黄色セルに入力!$F$31</f>
        <v>0</v>
      </c>
      <c r="E32" s="46" t="s">
        <v>11</v>
      </c>
      <c r="F32" s="1" t="s">
        <v>3</v>
      </c>
      <c r="G32" s="52">
        <v>4328</v>
      </c>
      <c r="H32" s="49" t="s">
        <v>6</v>
      </c>
      <c r="I32" s="53">
        <f>D32*G32</f>
        <v>0</v>
      </c>
      <c r="J32" s="46" t="s">
        <v>4</v>
      </c>
      <c r="K32" s="47"/>
      <c r="L32" s="48"/>
      <c r="M32" s="54">
        <f>ROUNDDOWN(I31+I32,0)</f>
        <v>0</v>
      </c>
      <c r="N32" s="50" t="s">
        <v>4</v>
      </c>
      <c r="O32" s="47"/>
    </row>
    <row r="33" spans="1:15" ht="11.25" customHeight="1" thickBot="1" x14ac:dyDescent="0.25">
      <c r="A33" s="114"/>
      <c r="B33" s="55"/>
      <c r="C33" s="56"/>
      <c r="D33" s="57"/>
      <c r="E33" s="58"/>
      <c r="F33" s="3"/>
      <c r="G33" s="59"/>
      <c r="H33" s="56"/>
      <c r="I33" s="60"/>
      <c r="J33" s="58"/>
      <c r="K33" s="61"/>
      <c r="L33" s="62"/>
      <c r="M33" s="56"/>
      <c r="N33" s="56"/>
      <c r="O33" s="61"/>
    </row>
    <row r="34" spans="1:15" ht="21" customHeight="1" x14ac:dyDescent="0.2">
      <c r="A34" s="113" t="s">
        <v>66</v>
      </c>
      <c r="B34" s="42" t="s">
        <v>53</v>
      </c>
      <c r="C34" s="43" t="s">
        <v>54</v>
      </c>
      <c r="D34" s="2">
        <f>単価表※ここの黄色セルに入力!$F$26</f>
        <v>0</v>
      </c>
      <c r="E34" s="2" t="s">
        <v>11</v>
      </c>
      <c r="F34" s="1" t="s">
        <v>3</v>
      </c>
      <c r="G34" s="44">
        <f>$G$4</f>
        <v>27</v>
      </c>
      <c r="H34" s="1" t="s">
        <v>29</v>
      </c>
      <c r="I34" s="45">
        <f>D34*G34*0.85</f>
        <v>0</v>
      </c>
      <c r="J34" s="46" t="s">
        <v>4</v>
      </c>
      <c r="K34" s="47"/>
      <c r="L34" s="48"/>
      <c r="M34" s="49"/>
      <c r="N34" s="49"/>
      <c r="O34" s="47"/>
    </row>
    <row r="35" spans="1:15" ht="21" x14ac:dyDescent="0.2">
      <c r="A35" s="113"/>
      <c r="B35" s="42" t="s">
        <v>51</v>
      </c>
      <c r="C35" s="50" t="s">
        <v>54</v>
      </c>
      <c r="D35" s="51">
        <f>単価表※ここの黄色セルに入力!$F$35</f>
        <v>0</v>
      </c>
      <c r="E35" s="46" t="s">
        <v>11</v>
      </c>
      <c r="F35" s="1" t="s">
        <v>3</v>
      </c>
      <c r="G35" s="52">
        <v>5182</v>
      </c>
      <c r="H35" s="49" t="s">
        <v>6</v>
      </c>
      <c r="I35" s="53">
        <f>D35*G35</f>
        <v>0</v>
      </c>
      <c r="J35" s="46" t="s">
        <v>4</v>
      </c>
      <c r="K35" s="47"/>
      <c r="L35" s="48"/>
      <c r="M35" s="54">
        <f>ROUNDDOWN(I34+I35,0)</f>
        <v>0</v>
      </c>
      <c r="N35" s="50" t="s">
        <v>4</v>
      </c>
      <c r="O35" s="47"/>
    </row>
    <row r="36" spans="1:15" ht="11.25" customHeight="1" thickBot="1" x14ac:dyDescent="0.25">
      <c r="A36" s="114"/>
      <c r="B36" s="55"/>
      <c r="C36" s="56"/>
      <c r="D36" s="57"/>
      <c r="E36" s="58"/>
      <c r="F36" s="3"/>
      <c r="G36" s="59"/>
      <c r="H36" s="56"/>
      <c r="I36" s="60"/>
      <c r="J36" s="58"/>
      <c r="K36" s="61"/>
      <c r="L36" s="62"/>
      <c r="M36" s="56"/>
      <c r="N36" s="56"/>
      <c r="O36" s="61"/>
    </row>
    <row r="37" spans="1:15" ht="21" customHeight="1" x14ac:dyDescent="0.2">
      <c r="A37" s="113" t="s">
        <v>67</v>
      </c>
      <c r="B37" s="42" t="s">
        <v>53</v>
      </c>
      <c r="C37" s="43" t="s">
        <v>54</v>
      </c>
      <c r="D37" s="2">
        <f>単価表※ここの黄色セルに入力!$F$26</f>
        <v>0</v>
      </c>
      <c r="E37" s="2" t="s">
        <v>11</v>
      </c>
      <c r="F37" s="1" t="s">
        <v>3</v>
      </c>
      <c r="G37" s="44">
        <f>$G$4</f>
        <v>27</v>
      </c>
      <c r="H37" s="1" t="s">
        <v>29</v>
      </c>
      <c r="I37" s="45">
        <f>D37*G37*0.85</f>
        <v>0</v>
      </c>
      <c r="J37" s="46" t="s">
        <v>4</v>
      </c>
      <c r="K37" s="47"/>
      <c r="L37" s="48"/>
      <c r="M37" s="49"/>
      <c r="N37" s="49"/>
      <c r="O37" s="47"/>
    </row>
    <row r="38" spans="1:15" ht="21" x14ac:dyDescent="0.2">
      <c r="A38" s="113"/>
      <c r="B38" s="42" t="s">
        <v>51</v>
      </c>
      <c r="C38" s="50" t="s">
        <v>54</v>
      </c>
      <c r="D38" s="51">
        <f>単価表※ここの黄色セルに入力!$F$35</f>
        <v>0</v>
      </c>
      <c r="E38" s="46" t="s">
        <v>11</v>
      </c>
      <c r="F38" s="1" t="s">
        <v>3</v>
      </c>
      <c r="G38" s="52">
        <v>4912</v>
      </c>
      <c r="H38" s="49" t="s">
        <v>6</v>
      </c>
      <c r="I38" s="53">
        <f>D38*G38</f>
        <v>0</v>
      </c>
      <c r="J38" s="46" t="s">
        <v>4</v>
      </c>
      <c r="K38" s="47"/>
      <c r="L38" s="48"/>
      <c r="M38" s="54">
        <f>ROUNDDOWN(I37+I38,0)</f>
        <v>0</v>
      </c>
      <c r="N38" s="50" t="s">
        <v>4</v>
      </c>
      <c r="O38" s="47"/>
    </row>
    <row r="39" spans="1:15" ht="11.25" customHeight="1" thickBot="1" x14ac:dyDescent="0.25">
      <c r="A39" s="114"/>
      <c r="B39" s="55"/>
      <c r="C39" s="56"/>
      <c r="D39" s="57"/>
      <c r="E39" s="58"/>
      <c r="F39" s="3"/>
      <c r="G39" s="59"/>
      <c r="H39" s="56"/>
      <c r="I39" s="60"/>
      <c r="J39" s="58"/>
      <c r="K39" s="61"/>
      <c r="L39" s="62"/>
      <c r="M39" s="56"/>
      <c r="N39" s="56"/>
      <c r="O39" s="61"/>
    </row>
    <row r="40" spans="1:15" ht="11.25" customHeight="1" x14ac:dyDescent="0.2">
      <c r="A40" s="63"/>
      <c r="B40" s="64"/>
      <c r="C40" s="49"/>
      <c r="D40" s="65"/>
      <c r="E40" s="66"/>
      <c r="F40" s="1"/>
      <c r="G40" s="52"/>
      <c r="H40" s="49"/>
      <c r="I40" s="67"/>
      <c r="J40" s="66"/>
      <c r="K40" s="49"/>
      <c r="L40" s="49"/>
      <c r="M40" s="49"/>
      <c r="N40" s="49"/>
      <c r="O40" s="49"/>
    </row>
    <row r="41" spans="1:15" ht="9" customHeight="1" x14ac:dyDescent="0.2">
      <c r="A41" s="63"/>
      <c r="B41" s="64"/>
      <c r="C41" s="49"/>
      <c r="D41" s="65"/>
      <c r="E41" s="66"/>
      <c r="F41" s="1"/>
      <c r="G41" s="52"/>
      <c r="H41" s="49"/>
      <c r="I41" s="67"/>
      <c r="J41" s="66"/>
      <c r="K41" s="49"/>
      <c r="L41" s="49"/>
      <c r="M41" s="49"/>
      <c r="N41" s="49"/>
      <c r="O41" s="49"/>
    </row>
    <row r="42" spans="1:15" ht="27" customHeight="1" thickBot="1" x14ac:dyDescent="0.25">
      <c r="A42" s="63"/>
      <c r="B42" s="64"/>
      <c r="C42" s="49"/>
      <c r="D42" s="65"/>
      <c r="E42" s="66"/>
      <c r="F42" s="1"/>
      <c r="G42" s="68"/>
      <c r="H42" s="49"/>
      <c r="I42" s="115" t="s">
        <v>59</v>
      </c>
      <c r="J42" s="115"/>
      <c r="K42" s="115"/>
      <c r="L42" s="115"/>
      <c r="M42" s="69">
        <f>M5+M8+M11+M14+M17+M20+M23+M26+M29+M32+M35+M38</f>
        <v>0</v>
      </c>
      <c r="N42" s="70" t="s">
        <v>4</v>
      </c>
      <c r="O42" s="49"/>
    </row>
    <row r="43" spans="1:15" ht="6" customHeight="1" thickTop="1" x14ac:dyDescent="0.2">
      <c r="A43" s="63"/>
      <c r="B43" s="64"/>
      <c r="C43" s="49"/>
      <c r="D43" s="65"/>
      <c r="E43" s="66"/>
      <c r="F43" s="1"/>
      <c r="G43" s="52"/>
      <c r="H43" s="49"/>
      <c r="I43" s="67"/>
      <c r="J43" s="66"/>
      <c r="K43" s="49"/>
      <c r="L43" s="49"/>
      <c r="M43" s="49"/>
      <c r="N43" s="49"/>
      <c r="O43" s="49"/>
    </row>
    <row r="44" spans="1:15" ht="19.5" customHeight="1" x14ac:dyDescent="0.15">
      <c r="A44" s="112" t="s">
        <v>30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5" x14ac:dyDescent="0.15">
      <c r="M45" s="71">
        <f>G5+G8+G11+G14+G17+G20+G23+G26+G29+G32+G35+G38</f>
        <v>59504</v>
      </c>
    </row>
    <row r="47" spans="1:15" x14ac:dyDescent="0.15">
      <c r="M47" s="71">
        <f>'別紙（総合体育館）'!M45+'別紙（北体育館）'!M45+'別紙（南体育館）'!M45+'別紙（西体育館）'!M45</f>
        <v>1104874</v>
      </c>
    </row>
  </sheetData>
  <sheetProtection sheet="1" objects="1" scenarios="1"/>
  <mergeCells count="18">
    <mergeCell ref="A7:A9"/>
    <mergeCell ref="J1:K1"/>
    <mergeCell ref="M1:O1"/>
    <mergeCell ref="B3:K3"/>
    <mergeCell ref="L3:O3"/>
    <mergeCell ref="A4:A6"/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単価表※ここの黄色セルに入力</vt:lpstr>
      <vt:lpstr>総括表</vt:lpstr>
      <vt:lpstr>総括表明細</vt:lpstr>
      <vt:lpstr>別紙（総合体育館）</vt:lpstr>
      <vt:lpstr>別紙（北体育館）</vt:lpstr>
      <vt:lpstr>別紙（南体育館）</vt:lpstr>
      <vt:lpstr>別紙（西体育館）</vt:lpstr>
      <vt:lpstr>総括表明細!Print_Area</vt:lpstr>
      <vt:lpstr>'別紙（西体育館）'!Print_Area</vt:lpstr>
      <vt:lpstr>'別紙（総合体育館）'!Print_Area</vt:lpstr>
      <vt:lpstr>'別紙（南体育館）'!Print_Area</vt:lpstr>
      <vt:lpstr>'別紙（北体育館）'!Print_Area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2021-06-03T00:00:49Z</dcterms:modified>
</cp:coreProperties>
</file>