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D821" lockStructure="1"/>
  <bookViews>
    <workbookView xWindow="-15" yWindow="0" windowWidth="10245" windowHeight="8235" tabRatio="825"/>
  </bookViews>
  <sheets>
    <sheet name="単価表※ここの黄色セルに入力" sheetId="21" r:id="rId1"/>
    <sheet name="総括表" sheetId="23" r:id="rId2"/>
    <sheet name="総括表明細" sheetId="47" r:id="rId3"/>
    <sheet name="別紙（桜井地区センター）" sheetId="12" r:id="rId4"/>
    <sheet name="別紙（新方地区センター）" sheetId="46" r:id="rId5"/>
    <sheet name="別紙（増林地区センター）" sheetId="31" r:id="rId6"/>
    <sheet name="別紙（大袋地区センター）" sheetId="32" r:id="rId7"/>
    <sheet name="別紙（荻島地区センター）" sheetId="33" r:id="rId8"/>
    <sheet name="別紙（出羽地区センター）" sheetId="34" r:id="rId9"/>
    <sheet name="別紙（蒲生地区センター）" sheetId="35" r:id="rId10"/>
    <sheet name="別紙（大沢地区センター）" sheetId="50" r:id="rId11"/>
    <sheet name="別紙（大相模地区センター）" sheetId="36" r:id="rId12"/>
    <sheet name="別紙（南越谷地区センター）" sheetId="37" r:id="rId13"/>
    <sheet name="別紙（中央市民会館）" sheetId="38" r:id="rId14"/>
    <sheet name="別紙（北部市民会館）" sheetId="39" r:id="rId15"/>
    <sheet name="別紙（赤山交流館）" sheetId="41" r:id="rId16"/>
    <sheet name="別紙（大沢北交流館）" sheetId="40" r:id="rId17"/>
    <sheet name="別紙（南部交流館）" sheetId="42" r:id="rId18"/>
    <sheet name="別紙（大袋北交流館）" sheetId="43" r:id="rId19"/>
    <sheet name="別紙（桜井交流館）" sheetId="44" r:id="rId20"/>
    <sheet name="別紙（斎場）" sheetId="48" r:id="rId21"/>
    <sheet name="予定電力、電力量" sheetId="49" r:id="rId22"/>
    <sheet name="別紙（施設）原本 " sheetId="45" r:id="rId23"/>
  </sheets>
  <definedNames>
    <definedName name="_xlnm.Print_Area" localSheetId="2">総括表明細!$A$1:$O$21</definedName>
    <definedName name="_xlnm.Print_Area" localSheetId="7">'別紙（荻島地区センター）'!$A$1:$O$44</definedName>
    <definedName name="_xlnm.Print_Area" localSheetId="9">'別紙（蒲生地区センター）'!$A$1:$O$44</definedName>
    <definedName name="_xlnm.Print_Area" localSheetId="20">'別紙（斎場）'!$A$1:$O$44</definedName>
    <definedName name="_xlnm.Print_Area" localSheetId="19">'別紙（桜井交流館）'!$A$1:$O$44</definedName>
    <definedName name="_xlnm.Print_Area" localSheetId="3">'別紙（桜井地区センター）'!$A$1:$O$44</definedName>
    <definedName name="_xlnm.Print_Area" localSheetId="8">'別紙（出羽地区センター）'!$A$1:$O$44</definedName>
    <definedName name="_xlnm.Print_Area" localSheetId="4">'別紙（新方地区センター）'!$A$1:$O$44</definedName>
    <definedName name="_xlnm.Print_Area" localSheetId="15">'別紙（赤山交流館）'!$A$1:$O$44</definedName>
    <definedName name="_xlnm.Print_Area" localSheetId="5">'別紙（増林地区センター）'!$A$1:$O$44</definedName>
    <definedName name="_xlnm.Print_Area" localSheetId="11">'別紙（大相模地区センター）'!$A$1:$O$44</definedName>
    <definedName name="_xlnm.Print_Area" localSheetId="6">'別紙（大袋地区センター）'!$A$1:$O$44</definedName>
    <definedName name="_xlnm.Print_Area" localSheetId="18">'別紙（大袋北交流館）'!$A$1:$O$44</definedName>
    <definedName name="_xlnm.Print_Area" localSheetId="10">'別紙（大沢地区センター）'!$A$1:$O$44</definedName>
    <definedName name="_xlnm.Print_Area" localSheetId="16">'別紙（大沢北交流館）'!$A$1:$O$44</definedName>
    <definedName name="_xlnm.Print_Area" localSheetId="13">'別紙（中央市民会館）'!$A$1:$O$44</definedName>
    <definedName name="_xlnm.Print_Area" localSheetId="12">'別紙（南越谷地区センター）'!$A$1:$O$44</definedName>
    <definedName name="_xlnm.Print_Area" localSheetId="17">'別紙（南部交流館）'!$A$1:$O$44</definedName>
    <definedName name="_xlnm.Print_Area" localSheetId="14">'別紙（北部市民会館）'!$A$1:$O$44</definedName>
    <definedName name="_xlnm.Print_Titles" localSheetId="21">'予定電力、電力量'!$2:$3</definedName>
  </definedNames>
  <calcPr calcId="162913"/>
</workbook>
</file>

<file path=xl/calcChain.xml><?xml version="1.0" encoding="utf-8"?>
<calcChain xmlns="http://schemas.openxmlformats.org/spreadsheetml/2006/main">
  <c r="G37" i="48" l="1"/>
  <c r="G34" i="48"/>
  <c r="G31" i="48"/>
  <c r="G28" i="48"/>
  <c r="G25" i="48"/>
  <c r="G22" i="48"/>
  <c r="G19" i="48"/>
  <c r="G16" i="48"/>
  <c r="G13" i="48"/>
  <c r="G10" i="48"/>
  <c r="G7" i="48"/>
  <c r="G4" i="48"/>
  <c r="G4" i="44"/>
  <c r="G37" i="44"/>
  <c r="G34" i="44"/>
  <c r="G31" i="44"/>
  <c r="G28" i="44"/>
  <c r="G25" i="44"/>
  <c r="G22" i="44"/>
  <c r="G19" i="44"/>
  <c r="G16" i="44"/>
  <c r="G13" i="44"/>
  <c r="G10" i="44"/>
  <c r="G7" i="44"/>
  <c r="G4" i="43"/>
  <c r="G37" i="43"/>
  <c r="G34" i="43"/>
  <c r="G31" i="43"/>
  <c r="G28" i="43"/>
  <c r="G25" i="43"/>
  <c r="G22" i="43"/>
  <c r="G19" i="43"/>
  <c r="G16" i="43"/>
  <c r="G13" i="43"/>
  <c r="G10" i="43"/>
  <c r="G7" i="43"/>
  <c r="G4" i="42"/>
  <c r="G37" i="42"/>
  <c r="G34" i="42"/>
  <c r="G31" i="42"/>
  <c r="G28" i="42"/>
  <c r="G25" i="42"/>
  <c r="G22" i="42"/>
  <c r="G19" i="42"/>
  <c r="G16" i="42"/>
  <c r="G13" i="42"/>
  <c r="G10" i="42"/>
  <c r="G7" i="42"/>
  <c r="G4" i="40"/>
  <c r="G37" i="40"/>
  <c r="G34" i="40"/>
  <c r="G31" i="40"/>
  <c r="G28" i="40"/>
  <c r="G25" i="40"/>
  <c r="G22" i="40"/>
  <c r="G19" i="40"/>
  <c r="G16" i="40"/>
  <c r="G13" i="40"/>
  <c r="G10" i="40"/>
  <c r="G7" i="40"/>
  <c r="G4" i="41"/>
  <c r="G37" i="41"/>
  <c r="G34" i="41"/>
  <c r="G31" i="41"/>
  <c r="G28" i="41"/>
  <c r="G25" i="41"/>
  <c r="G22" i="41"/>
  <c r="G19" i="41"/>
  <c r="G16" i="41"/>
  <c r="G13" i="41"/>
  <c r="G10" i="41"/>
  <c r="G7" i="41"/>
  <c r="G4" i="39"/>
  <c r="G37" i="39"/>
  <c r="G34" i="39"/>
  <c r="G31" i="39"/>
  <c r="G28" i="39"/>
  <c r="G25" i="39"/>
  <c r="G22" i="39"/>
  <c r="G19" i="39"/>
  <c r="G16" i="39"/>
  <c r="G13" i="39"/>
  <c r="G10" i="39"/>
  <c r="G7" i="39"/>
  <c r="G4" i="38"/>
  <c r="G37" i="38"/>
  <c r="G34" i="38"/>
  <c r="G31" i="38"/>
  <c r="G28" i="38"/>
  <c r="G25" i="38"/>
  <c r="G22" i="38"/>
  <c r="G19" i="38"/>
  <c r="G16" i="38"/>
  <c r="G13" i="38"/>
  <c r="G10" i="38"/>
  <c r="G7" i="38"/>
  <c r="G4" i="37"/>
  <c r="G37" i="37"/>
  <c r="G34" i="37"/>
  <c r="G31" i="37"/>
  <c r="G28" i="37"/>
  <c r="G25" i="37"/>
  <c r="G22" i="37"/>
  <c r="G19" i="37"/>
  <c r="G16" i="37"/>
  <c r="G13" i="37"/>
  <c r="G10" i="37"/>
  <c r="G7" i="37"/>
  <c r="G4" i="36"/>
  <c r="G37" i="36"/>
  <c r="G34" i="36"/>
  <c r="G31" i="36"/>
  <c r="G28" i="36"/>
  <c r="G25" i="36"/>
  <c r="G22" i="36"/>
  <c r="G19" i="36"/>
  <c r="G16" i="36"/>
  <c r="G13" i="36"/>
  <c r="G10" i="36"/>
  <c r="G7" i="36"/>
  <c r="G4" i="50"/>
  <c r="G37" i="50"/>
  <c r="G34" i="50"/>
  <c r="G31" i="50"/>
  <c r="G28" i="50"/>
  <c r="G25" i="50"/>
  <c r="G22" i="50"/>
  <c r="G19" i="50"/>
  <c r="G16" i="50"/>
  <c r="G13" i="50"/>
  <c r="G10" i="50"/>
  <c r="G7" i="50"/>
  <c r="K5" i="49"/>
  <c r="G37" i="35"/>
  <c r="G34" i="35"/>
  <c r="G31" i="35"/>
  <c r="G28" i="35"/>
  <c r="G25" i="35"/>
  <c r="G22" i="35"/>
  <c r="G19" i="35"/>
  <c r="G16" i="35"/>
  <c r="G13" i="35"/>
  <c r="G10" i="35"/>
  <c r="G7" i="35"/>
  <c r="G4" i="35"/>
  <c r="G4" i="34"/>
  <c r="G37" i="34"/>
  <c r="G34" i="34"/>
  <c r="G31" i="34"/>
  <c r="G28" i="34"/>
  <c r="G25" i="34"/>
  <c r="G22" i="34"/>
  <c r="G19" i="34"/>
  <c r="G16" i="34"/>
  <c r="G13" i="34"/>
  <c r="G10" i="34"/>
  <c r="G7" i="34"/>
  <c r="G37" i="33"/>
  <c r="G34" i="33"/>
  <c r="G31" i="33"/>
  <c r="G28" i="33"/>
  <c r="G25" i="33"/>
  <c r="G22" i="33"/>
  <c r="G19" i="33"/>
  <c r="G16" i="33"/>
  <c r="G13" i="33"/>
  <c r="G10" i="33"/>
  <c r="G7" i="33"/>
  <c r="G4" i="33"/>
  <c r="G37" i="32"/>
  <c r="G34" i="32"/>
  <c r="G31" i="32"/>
  <c r="G28" i="32"/>
  <c r="G25" i="32"/>
  <c r="G22" i="32"/>
  <c r="G19" i="32"/>
  <c r="G16" i="32"/>
  <c r="G13" i="32"/>
  <c r="G10" i="32"/>
  <c r="G7" i="32"/>
  <c r="G4" i="32"/>
  <c r="G4" i="31"/>
  <c r="G37" i="31"/>
  <c r="G34" i="31"/>
  <c r="G31" i="31"/>
  <c r="G28" i="31"/>
  <c r="G25" i="31"/>
  <c r="G22" i="31"/>
  <c r="G19" i="31"/>
  <c r="G16" i="31"/>
  <c r="G13" i="31"/>
  <c r="G10" i="31"/>
  <c r="G7" i="31"/>
  <c r="G37" i="46"/>
  <c r="G34" i="46"/>
  <c r="G31" i="46"/>
  <c r="G28" i="46"/>
  <c r="G25" i="46"/>
  <c r="G22" i="46"/>
  <c r="G19" i="46"/>
  <c r="G16" i="46"/>
  <c r="G13" i="46"/>
  <c r="G10" i="46"/>
  <c r="G7" i="46"/>
  <c r="G4" i="46"/>
  <c r="G4" i="12"/>
  <c r="G37" i="12"/>
  <c r="G34" i="12"/>
  <c r="G31" i="12"/>
  <c r="G28" i="12"/>
  <c r="G25" i="12"/>
  <c r="G22" i="12"/>
  <c r="G19" i="12"/>
  <c r="G16" i="12"/>
  <c r="G13" i="12"/>
  <c r="G10" i="12"/>
  <c r="G7" i="12"/>
  <c r="A7" i="31" l="1"/>
  <c r="A10" i="31"/>
  <c r="A13" i="31"/>
  <c r="A16" i="31"/>
  <c r="A19" i="31"/>
  <c r="A22" i="31"/>
  <c r="A25" i="31"/>
  <c r="A28" i="31"/>
  <c r="A31" i="31"/>
  <c r="A34" i="31"/>
  <c r="A37" i="31"/>
  <c r="A7" i="32"/>
  <c r="A10" i="32"/>
  <c r="A13" i="32"/>
  <c r="A16" i="32"/>
  <c r="A19" i="32"/>
  <c r="A22" i="32"/>
  <c r="A25" i="32"/>
  <c r="A28" i="32"/>
  <c r="A31" i="32"/>
  <c r="A34" i="32"/>
  <c r="A37" i="32"/>
  <c r="A7" i="33"/>
  <c r="A10" i="33"/>
  <c r="A13" i="33"/>
  <c r="A16" i="33"/>
  <c r="A19" i="33"/>
  <c r="A22" i="33"/>
  <c r="A25" i="33"/>
  <c r="A28" i="33"/>
  <c r="A31" i="33"/>
  <c r="A34" i="33"/>
  <c r="A37" i="33"/>
  <c r="A7" i="34"/>
  <c r="A10" i="34"/>
  <c r="A13" i="34"/>
  <c r="A16" i="34"/>
  <c r="A19" i="34"/>
  <c r="A22" i="34"/>
  <c r="A25" i="34"/>
  <c r="A28" i="34"/>
  <c r="A31" i="34"/>
  <c r="A34" i="34"/>
  <c r="A37" i="34"/>
  <c r="A7" i="35"/>
  <c r="A10" i="35"/>
  <c r="A13" i="35"/>
  <c r="A16" i="35"/>
  <c r="A19" i="35"/>
  <c r="A22" i="35"/>
  <c r="A25" i="35"/>
  <c r="A28" i="35"/>
  <c r="A31" i="35"/>
  <c r="A34" i="35"/>
  <c r="A37" i="35"/>
  <c r="A7" i="50"/>
  <c r="A10" i="50"/>
  <c r="A13" i="50"/>
  <c r="A16" i="50"/>
  <c r="A19" i="50"/>
  <c r="A22" i="50"/>
  <c r="A25" i="50"/>
  <c r="A28" i="50"/>
  <c r="A31" i="50"/>
  <c r="A34" i="50"/>
  <c r="A37" i="50"/>
  <c r="A7" i="36"/>
  <c r="A10" i="36"/>
  <c r="A13" i="36"/>
  <c r="A16" i="36"/>
  <c r="A19" i="36"/>
  <c r="A22" i="36"/>
  <c r="A25" i="36"/>
  <c r="A28" i="36"/>
  <c r="A31" i="36"/>
  <c r="A34" i="36"/>
  <c r="A37" i="36"/>
  <c r="A7" i="37"/>
  <c r="A10" i="37"/>
  <c r="A13" i="37"/>
  <c r="A16" i="37"/>
  <c r="A19" i="37"/>
  <c r="A22" i="37"/>
  <c r="A25" i="37"/>
  <c r="A28" i="37"/>
  <c r="A31" i="37"/>
  <c r="A34" i="37"/>
  <c r="A37" i="37"/>
  <c r="A7" i="38"/>
  <c r="A10" i="38"/>
  <c r="A13" i="38"/>
  <c r="A16" i="38"/>
  <c r="A19" i="38"/>
  <c r="A22" i="38"/>
  <c r="A25" i="38"/>
  <c r="A28" i="38"/>
  <c r="A31" i="38"/>
  <c r="A34" i="38"/>
  <c r="A37" i="38"/>
  <c r="A7" i="39"/>
  <c r="A10" i="39"/>
  <c r="A13" i="39"/>
  <c r="A16" i="39"/>
  <c r="A19" i="39"/>
  <c r="A22" i="39"/>
  <c r="A25" i="39"/>
  <c r="A28" i="39"/>
  <c r="A31" i="39"/>
  <c r="A34" i="39"/>
  <c r="A37" i="39"/>
  <c r="A7" i="41"/>
  <c r="A10" i="41"/>
  <c r="A13" i="41"/>
  <c r="A16" i="41"/>
  <c r="A19" i="41"/>
  <c r="A22" i="41"/>
  <c r="A25" i="41"/>
  <c r="A28" i="41"/>
  <c r="A31" i="41"/>
  <c r="A34" i="41"/>
  <c r="A37" i="41"/>
  <c r="A7" i="40"/>
  <c r="A10" i="40"/>
  <c r="A13" i="40"/>
  <c r="A16" i="40"/>
  <c r="A19" i="40"/>
  <c r="A22" i="40"/>
  <c r="A25" i="40"/>
  <c r="A28" i="40"/>
  <c r="A31" i="40"/>
  <c r="A34" i="40"/>
  <c r="A37" i="40"/>
  <c r="A7" i="42"/>
  <c r="A10" i="42"/>
  <c r="A13" i="42"/>
  <c r="A16" i="42"/>
  <c r="A19" i="42"/>
  <c r="A22" i="42"/>
  <c r="A25" i="42"/>
  <c r="A28" i="42"/>
  <c r="A31" i="42"/>
  <c r="A34" i="42"/>
  <c r="A37" i="42"/>
  <c r="A7" i="43"/>
  <c r="A10" i="43"/>
  <c r="A13" i="43"/>
  <c r="A16" i="43"/>
  <c r="A19" i="43"/>
  <c r="A22" i="43"/>
  <c r="A25" i="43"/>
  <c r="A28" i="43"/>
  <c r="A31" i="43"/>
  <c r="A34" i="43"/>
  <c r="A37" i="43"/>
  <c r="A7" i="44"/>
  <c r="A10" i="44"/>
  <c r="A13" i="44"/>
  <c r="A16" i="44"/>
  <c r="A19" i="44"/>
  <c r="A22" i="44"/>
  <c r="A25" i="44"/>
  <c r="A28" i="44"/>
  <c r="A31" i="44"/>
  <c r="A34" i="44"/>
  <c r="A37" i="44"/>
  <c r="A7" i="48"/>
  <c r="A10" i="48"/>
  <c r="A13" i="48"/>
  <c r="A16" i="48"/>
  <c r="A19" i="48"/>
  <c r="A22" i="48"/>
  <c r="A25" i="48"/>
  <c r="A28" i="48"/>
  <c r="A31" i="48"/>
  <c r="A34" i="48"/>
  <c r="A37" i="48"/>
  <c r="A7" i="46"/>
  <c r="A10" i="46"/>
  <c r="A13" i="46"/>
  <c r="A16" i="46"/>
  <c r="A19" i="46"/>
  <c r="A22" i="46"/>
  <c r="A25" i="46"/>
  <c r="A28" i="46"/>
  <c r="A31" i="46"/>
  <c r="A34" i="46"/>
  <c r="A37" i="46"/>
  <c r="A4" i="31"/>
  <c r="A4" i="32"/>
  <c r="A4" i="33"/>
  <c r="A4" i="34"/>
  <c r="A4" i="35"/>
  <c r="A4" i="50"/>
  <c r="A4" i="36"/>
  <c r="A4" i="37"/>
  <c r="A4" i="38"/>
  <c r="A4" i="39"/>
  <c r="A4" i="41"/>
  <c r="A4" i="40"/>
  <c r="A4" i="42"/>
  <c r="A4" i="43"/>
  <c r="A4" i="44"/>
  <c r="A4" i="48"/>
  <c r="A4" i="46"/>
  <c r="K6" i="49"/>
  <c r="K7" i="49"/>
  <c r="K8" i="49"/>
  <c r="K9" i="49"/>
  <c r="K10" i="49"/>
  <c r="K11" i="49"/>
  <c r="K12" i="49"/>
  <c r="K13" i="49"/>
  <c r="K14" i="49"/>
  <c r="K15" i="49"/>
  <c r="K16" i="49"/>
  <c r="K17" i="49"/>
  <c r="G38" i="50" l="1"/>
  <c r="G35" i="50"/>
  <c r="G32" i="50"/>
  <c r="G29" i="50"/>
  <c r="G26" i="50"/>
  <c r="G23" i="50"/>
  <c r="G20" i="50"/>
  <c r="G17" i="50"/>
  <c r="G14" i="50"/>
  <c r="G11" i="50"/>
  <c r="G8" i="50"/>
  <c r="G5" i="50"/>
  <c r="G45" i="50" s="1"/>
  <c r="F26" i="21"/>
  <c r="D34" i="46" l="1"/>
  <c r="I34" i="46" s="1"/>
  <c r="D10" i="46"/>
  <c r="I10" i="46" s="1"/>
  <c r="D19" i="31"/>
  <c r="I19" i="31" s="1"/>
  <c r="D28" i="32"/>
  <c r="I28" i="32" s="1"/>
  <c r="D37" i="33"/>
  <c r="I37" i="33" s="1"/>
  <c r="D13" i="33"/>
  <c r="I13" i="33" s="1"/>
  <c r="D22" i="34"/>
  <c r="I22" i="34" s="1"/>
  <c r="D31" i="35"/>
  <c r="I31" i="35" s="1"/>
  <c r="D7" i="35"/>
  <c r="I7" i="35" s="1"/>
  <c r="D16" i="50"/>
  <c r="I16" i="50" s="1"/>
  <c r="D25" i="36"/>
  <c r="I25" i="36" s="1"/>
  <c r="D34" i="37"/>
  <c r="I34" i="37" s="1"/>
  <c r="D10" i="37"/>
  <c r="I10" i="37" s="1"/>
  <c r="D19" i="38"/>
  <c r="I19" i="38" s="1"/>
  <c r="D28" i="39"/>
  <c r="I28" i="39" s="1"/>
  <c r="D37" i="41"/>
  <c r="I37" i="41" s="1"/>
  <c r="D13" i="41"/>
  <c r="I13" i="41" s="1"/>
  <c r="D22" i="40"/>
  <c r="I22" i="40" s="1"/>
  <c r="D31" i="42"/>
  <c r="I31" i="42" s="1"/>
  <c r="D7" i="42"/>
  <c r="I7" i="42" s="1"/>
  <c r="D16" i="43"/>
  <c r="I16" i="43" s="1"/>
  <c r="D25" i="44"/>
  <c r="I25" i="44" s="1"/>
  <c r="D34" i="48"/>
  <c r="I34" i="48" s="1"/>
  <c r="D10" i="48"/>
  <c r="I10" i="48" s="1"/>
  <c r="D19" i="12"/>
  <c r="I19" i="12" s="1"/>
  <c r="D4" i="33"/>
  <c r="I4" i="33" s="1"/>
  <c r="D4" i="41"/>
  <c r="I4" i="41" s="1"/>
  <c r="D31" i="48"/>
  <c r="I31" i="48" s="1"/>
  <c r="D16" i="12"/>
  <c r="I16" i="12" s="1"/>
  <c r="D4" i="40"/>
  <c r="I4" i="40" s="1"/>
  <c r="D31" i="32"/>
  <c r="I31" i="32" s="1"/>
  <c r="D28" i="36"/>
  <c r="I28" i="36" s="1"/>
  <c r="D25" i="40"/>
  <c r="I25" i="40" s="1"/>
  <c r="D37" i="48"/>
  <c r="I37" i="48" s="1"/>
  <c r="D31" i="46"/>
  <c r="I31" i="46" s="1"/>
  <c r="D7" i="46"/>
  <c r="I7" i="46" s="1"/>
  <c r="D16" i="31"/>
  <c r="I16" i="31" s="1"/>
  <c r="D25" i="32"/>
  <c r="I25" i="32" s="1"/>
  <c r="D34" i="33"/>
  <c r="I34" i="33" s="1"/>
  <c r="D10" i="33"/>
  <c r="I10" i="33" s="1"/>
  <c r="D19" i="34"/>
  <c r="I19" i="34" s="1"/>
  <c r="D28" i="35"/>
  <c r="I28" i="35" s="1"/>
  <c r="D37" i="50"/>
  <c r="I37" i="50" s="1"/>
  <c r="D13" i="50"/>
  <c r="I13" i="50" s="1"/>
  <c r="D22" i="36"/>
  <c r="I22" i="36" s="1"/>
  <c r="D31" i="37"/>
  <c r="I31" i="37" s="1"/>
  <c r="D7" i="37"/>
  <c r="I7" i="37" s="1"/>
  <c r="D16" i="38"/>
  <c r="I16" i="38" s="1"/>
  <c r="D25" i="39"/>
  <c r="I25" i="39" s="1"/>
  <c r="D34" i="41"/>
  <c r="I34" i="41" s="1"/>
  <c r="D10" i="41"/>
  <c r="I10" i="41" s="1"/>
  <c r="D19" i="40"/>
  <c r="I19" i="40" s="1"/>
  <c r="D28" i="42"/>
  <c r="I28" i="42" s="1"/>
  <c r="D37" i="43"/>
  <c r="I37" i="43" s="1"/>
  <c r="D13" i="43"/>
  <c r="I13" i="43" s="1"/>
  <c r="D22" i="44"/>
  <c r="I22" i="44" s="1"/>
  <c r="D7" i="48"/>
  <c r="I7" i="48" s="1"/>
  <c r="D4" i="34"/>
  <c r="I4" i="34" s="1"/>
  <c r="D13" i="46"/>
  <c r="I13" i="46" s="1"/>
  <c r="D10" i="35"/>
  <c r="I10" i="35" s="1"/>
  <c r="D16" i="41"/>
  <c r="I16" i="41" s="1"/>
  <c r="D4" i="32"/>
  <c r="I4" i="32" s="1"/>
  <c r="D28" i="46"/>
  <c r="I28" i="46" s="1"/>
  <c r="D37" i="31"/>
  <c r="I37" i="31" s="1"/>
  <c r="D13" i="31"/>
  <c r="I13" i="31" s="1"/>
  <c r="D22" i="32"/>
  <c r="I22" i="32" s="1"/>
  <c r="D31" i="33"/>
  <c r="I31" i="33" s="1"/>
  <c r="D7" i="33"/>
  <c r="I7" i="33" s="1"/>
  <c r="D16" i="34"/>
  <c r="I16" i="34" s="1"/>
  <c r="D25" i="35"/>
  <c r="I25" i="35" s="1"/>
  <c r="D34" i="50"/>
  <c r="I34" i="50" s="1"/>
  <c r="D10" i="50"/>
  <c r="I10" i="50" s="1"/>
  <c r="D19" i="36"/>
  <c r="I19" i="36" s="1"/>
  <c r="D28" i="37"/>
  <c r="I28" i="37" s="1"/>
  <c r="D37" i="38"/>
  <c r="I37" i="38" s="1"/>
  <c r="D13" i="38"/>
  <c r="I13" i="38" s="1"/>
  <c r="D22" i="39"/>
  <c r="I22" i="39" s="1"/>
  <c r="D31" i="41"/>
  <c r="I31" i="41" s="1"/>
  <c r="D7" i="41"/>
  <c r="I7" i="41" s="1"/>
  <c r="D16" i="40"/>
  <c r="I16" i="40" s="1"/>
  <c r="D25" i="42"/>
  <c r="I25" i="42" s="1"/>
  <c r="D34" i="43"/>
  <c r="I34" i="43" s="1"/>
  <c r="D10" i="43"/>
  <c r="I10" i="43" s="1"/>
  <c r="D19" i="44"/>
  <c r="I19" i="44" s="1"/>
  <c r="D28" i="48"/>
  <c r="I28" i="48" s="1"/>
  <c r="D37" i="12"/>
  <c r="I37" i="12" s="1"/>
  <c r="D13" i="12"/>
  <c r="I13" i="12" s="1"/>
  <c r="D4" i="35"/>
  <c r="I4" i="35" s="1"/>
  <c r="D4" i="42"/>
  <c r="I4" i="42" s="1"/>
  <c r="D16" i="33"/>
  <c r="I16" i="33" s="1"/>
  <c r="D19" i="50"/>
  <c r="I19" i="50" s="1"/>
  <c r="D31" i="39"/>
  <c r="I31" i="39" s="1"/>
  <c r="D28" i="44"/>
  <c r="I28" i="44" s="1"/>
  <c r="D25" i="46"/>
  <c r="I25" i="46" s="1"/>
  <c r="D34" i="31"/>
  <c r="I34" i="31" s="1"/>
  <c r="D10" i="31"/>
  <c r="I10" i="31" s="1"/>
  <c r="D19" i="32"/>
  <c r="I19" i="32" s="1"/>
  <c r="D28" i="33"/>
  <c r="I28" i="33" s="1"/>
  <c r="D37" i="34"/>
  <c r="I37" i="34" s="1"/>
  <c r="D13" i="34"/>
  <c r="I13" i="34" s="1"/>
  <c r="D22" i="35"/>
  <c r="I22" i="35" s="1"/>
  <c r="D31" i="50"/>
  <c r="I31" i="50" s="1"/>
  <c r="D7" i="50"/>
  <c r="I7" i="50" s="1"/>
  <c r="D16" i="36"/>
  <c r="I16" i="36" s="1"/>
  <c r="D25" i="37"/>
  <c r="I25" i="37" s="1"/>
  <c r="D34" i="38"/>
  <c r="I34" i="38" s="1"/>
  <c r="D10" i="38"/>
  <c r="I10" i="38" s="1"/>
  <c r="D19" i="39"/>
  <c r="I19" i="39" s="1"/>
  <c r="D28" i="41"/>
  <c r="I28" i="41" s="1"/>
  <c r="D37" i="40"/>
  <c r="I37" i="40" s="1"/>
  <c r="D13" i="40"/>
  <c r="I13" i="40" s="1"/>
  <c r="D22" i="42"/>
  <c r="I22" i="42" s="1"/>
  <c r="D31" i="43"/>
  <c r="I31" i="43" s="1"/>
  <c r="D7" i="43"/>
  <c r="I7" i="43" s="1"/>
  <c r="D16" i="44"/>
  <c r="I16" i="44" s="1"/>
  <c r="D25" i="48"/>
  <c r="I25" i="48" s="1"/>
  <c r="D34" i="12"/>
  <c r="I34" i="12" s="1"/>
  <c r="D10" i="12"/>
  <c r="I10" i="12" s="1"/>
  <c r="D4" i="50"/>
  <c r="I4" i="50" s="1"/>
  <c r="D4" i="43"/>
  <c r="I4" i="43" s="1"/>
  <c r="D37" i="46"/>
  <c r="I37" i="46" s="1"/>
  <c r="D34" i="35"/>
  <c r="I34" i="35" s="1"/>
  <c r="D22" i="38"/>
  <c r="I22" i="38" s="1"/>
  <c r="D19" i="43"/>
  <c r="I19" i="43" s="1"/>
  <c r="D22" i="46"/>
  <c r="I22" i="46" s="1"/>
  <c r="D31" i="31"/>
  <c r="I31" i="31" s="1"/>
  <c r="D7" i="31"/>
  <c r="I7" i="31" s="1"/>
  <c r="D16" i="32"/>
  <c r="I16" i="32" s="1"/>
  <c r="D25" i="33"/>
  <c r="I25" i="33" s="1"/>
  <c r="D34" i="34"/>
  <c r="I34" i="34" s="1"/>
  <c r="D10" i="34"/>
  <c r="I10" i="34" s="1"/>
  <c r="D19" i="35"/>
  <c r="I19" i="35" s="1"/>
  <c r="D28" i="50"/>
  <c r="I28" i="50" s="1"/>
  <c r="D37" i="36"/>
  <c r="I37" i="36" s="1"/>
  <c r="D13" i="36"/>
  <c r="I13" i="36" s="1"/>
  <c r="D22" i="37"/>
  <c r="I22" i="37" s="1"/>
  <c r="D31" i="38"/>
  <c r="I31" i="38" s="1"/>
  <c r="D7" i="38"/>
  <c r="I7" i="38" s="1"/>
  <c r="D16" i="39"/>
  <c r="I16" i="39" s="1"/>
  <c r="D25" i="41"/>
  <c r="I25" i="41" s="1"/>
  <c r="D34" i="40"/>
  <c r="I34" i="40" s="1"/>
  <c r="D10" i="40"/>
  <c r="I10" i="40" s="1"/>
  <c r="D19" i="42"/>
  <c r="I19" i="42" s="1"/>
  <c r="D28" i="43"/>
  <c r="I28" i="43" s="1"/>
  <c r="D37" i="44"/>
  <c r="I37" i="44" s="1"/>
  <c r="D13" i="44"/>
  <c r="I13" i="44" s="1"/>
  <c r="D22" i="48"/>
  <c r="I22" i="48" s="1"/>
  <c r="D31" i="12"/>
  <c r="I31" i="12" s="1"/>
  <c r="D7" i="12"/>
  <c r="I7" i="12" s="1"/>
  <c r="D4" i="36"/>
  <c r="I4" i="36" s="1"/>
  <c r="D4" i="44"/>
  <c r="I4" i="44" s="1"/>
  <c r="D7" i="32"/>
  <c r="I7" i="32" s="1"/>
  <c r="D13" i="37"/>
  <c r="I13" i="37" s="1"/>
  <c r="D34" i="42"/>
  <c r="I34" i="42" s="1"/>
  <c r="D22" i="12"/>
  <c r="I22" i="12" s="1"/>
  <c r="D19" i="46"/>
  <c r="I19" i="46" s="1"/>
  <c r="D28" i="31"/>
  <c r="I28" i="31" s="1"/>
  <c r="D37" i="32"/>
  <c r="I37" i="32" s="1"/>
  <c r="D13" i="32"/>
  <c r="I13" i="32" s="1"/>
  <c r="D22" i="33"/>
  <c r="I22" i="33" s="1"/>
  <c r="D31" i="34"/>
  <c r="I31" i="34" s="1"/>
  <c r="D7" i="34"/>
  <c r="I7" i="34" s="1"/>
  <c r="D16" i="35"/>
  <c r="I16" i="35" s="1"/>
  <c r="D25" i="50"/>
  <c r="I25" i="50" s="1"/>
  <c r="D34" i="36"/>
  <c r="I34" i="36" s="1"/>
  <c r="D10" i="36"/>
  <c r="I10" i="36" s="1"/>
  <c r="D19" i="37"/>
  <c r="I19" i="37" s="1"/>
  <c r="D28" i="38"/>
  <c r="I28" i="38" s="1"/>
  <c r="D37" i="39"/>
  <c r="I37" i="39" s="1"/>
  <c r="D13" i="39"/>
  <c r="I13" i="39" s="1"/>
  <c r="D22" i="41"/>
  <c r="I22" i="41" s="1"/>
  <c r="D31" i="40"/>
  <c r="I31" i="40" s="1"/>
  <c r="D7" i="40"/>
  <c r="I7" i="40" s="1"/>
  <c r="D16" i="42"/>
  <c r="I16" i="42" s="1"/>
  <c r="D25" i="43"/>
  <c r="I25" i="43" s="1"/>
  <c r="D34" i="44"/>
  <c r="I34" i="44" s="1"/>
  <c r="D10" i="44"/>
  <c r="I10" i="44" s="1"/>
  <c r="D19" i="48"/>
  <c r="I19" i="48" s="1"/>
  <c r="D28" i="12"/>
  <c r="I28" i="12" s="1"/>
  <c r="D4" i="46"/>
  <c r="I4" i="46" s="1"/>
  <c r="D4" i="37"/>
  <c r="I4" i="37" s="1"/>
  <c r="D4" i="48"/>
  <c r="I4" i="48" s="1"/>
  <c r="D25" i="34"/>
  <c r="I25" i="34" s="1"/>
  <c r="D7" i="39"/>
  <c r="I7" i="39" s="1"/>
  <c r="D13" i="48"/>
  <c r="I13" i="48" s="1"/>
  <c r="D16" i="46"/>
  <c r="I16" i="46" s="1"/>
  <c r="D25" i="31"/>
  <c r="I25" i="31" s="1"/>
  <c r="D34" i="32"/>
  <c r="I34" i="32" s="1"/>
  <c r="D10" i="32"/>
  <c r="I10" i="32" s="1"/>
  <c r="D19" i="33"/>
  <c r="I19" i="33" s="1"/>
  <c r="D28" i="34"/>
  <c r="I28" i="34" s="1"/>
  <c r="D37" i="35"/>
  <c r="I37" i="35" s="1"/>
  <c r="D13" i="35"/>
  <c r="I13" i="35" s="1"/>
  <c r="D22" i="50"/>
  <c r="I22" i="50" s="1"/>
  <c r="D31" i="36"/>
  <c r="I31" i="36" s="1"/>
  <c r="D7" i="36"/>
  <c r="I7" i="36" s="1"/>
  <c r="D16" i="37"/>
  <c r="I16" i="37" s="1"/>
  <c r="D25" i="38"/>
  <c r="I25" i="38" s="1"/>
  <c r="D34" i="39"/>
  <c r="I34" i="39" s="1"/>
  <c r="D10" i="39"/>
  <c r="I10" i="39" s="1"/>
  <c r="D19" i="41"/>
  <c r="I19" i="41" s="1"/>
  <c r="D28" i="40"/>
  <c r="I28" i="40" s="1"/>
  <c r="D37" i="42"/>
  <c r="I37" i="42" s="1"/>
  <c r="D13" i="42"/>
  <c r="I13" i="42" s="1"/>
  <c r="D22" i="43"/>
  <c r="I22" i="43" s="1"/>
  <c r="D31" i="44"/>
  <c r="I31" i="44" s="1"/>
  <c r="D7" i="44"/>
  <c r="I7" i="44" s="1"/>
  <c r="D16" i="48"/>
  <c r="I16" i="48" s="1"/>
  <c r="D25" i="12"/>
  <c r="I25" i="12" s="1"/>
  <c r="D4" i="31"/>
  <c r="I4" i="31" s="1"/>
  <c r="D4" i="38"/>
  <c r="I4" i="38" s="1"/>
  <c r="D4" i="12"/>
  <c r="I4" i="12" s="1"/>
  <c r="D22" i="31"/>
  <c r="I22" i="31" s="1"/>
  <c r="D37" i="37"/>
  <c r="I37" i="37" s="1"/>
  <c r="D10" i="42"/>
  <c r="I10" i="42" s="1"/>
  <c r="D4" i="39"/>
  <c r="I4" i="39" s="1"/>
  <c r="V6" i="49"/>
  <c r="K18" i="49"/>
  <c r="V7" i="49"/>
  <c r="V8" i="49" l="1"/>
  <c r="V9" i="49"/>
  <c r="V10" i="49"/>
  <c r="V11" i="49"/>
  <c r="V12" i="49"/>
  <c r="V13" i="49"/>
  <c r="V14" i="49"/>
  <c r="V15" i="49"/>
  <c r="V16" i="49"/>
  <c r="V17" i="49"/>
  <c r="G38" i="48" l="1"/>
  <c r="G35" i="48"/>
  <c r="G32" i="48"/>
  <c r="G29" i="48"/>
  <c r="G26" i="48"/>
  <c r="G23" i="48"/>
  <c r="G20" i="48"/>
  <c r="G17" i="48"/>
  <c r="G14" i="48"/>
  <c r="G11" i="48"/>
  <c r="G8" i="48"/>
  <c r="G5" i="48"/>
  <c r="G38" i="44"/>
  <c r="G35" i="44"/>
  <c r="G32" i="44"/>
  <c r="G29" i="44"/>
  <c r="G26" i="44"/>
  <c r="G23" i="44"/>
  <c r="G20" i="44"/>
  <c r="G17" i="44"/>
  <c r="G14" i="44"/>
  <c r="G11" i="44"/>
  <c r="G8" i="44"/>
  <c r="G5" i="44"/>
  <c r="G45" i="44" s="1"/>
  <c r="G38" i="43"/>
  <c r="G35" i="43"/>
  <c r="G32" i="43"/>
  <c r="G29" i="43"/>
  <c r="G26" i="43"/>
  <c r="G23" i="43"/>
  <c r="G20" i="43"/>
  <c r="G17" i="43"/>
  <c r="G14" i="43"/>
  <c r="G11" i="43"/>
  <c r="G8" i="43"/>
  <c r="G5" i="43"/>
  <c r="G38" i="42"/>
  <c r="G35" i="42"/>
  <c r="G32" i="42"/>
  <c r="G29" i="42"/>
  <c r="G26" i="42"/>
  <c r="G23" i="42"/>
  <c r="G20" i="42"/>
  <c r="G17" i="42"/>
  <c r="G14" i="42"/>
  <c r="G11" i="42"/>
  <c r="G8" i="42"/>
  <c r="G5" i="42"/>
  <c r="G45" i="42" s="1"/>
  <c r="G38" i="40"/>
  <c r="G35" i="40"/>
  <c r="G32" i="40"/>
  <c r="G29" i="40"/>
  <c r="G26" i="40"/>
  <c r="G23" i="40"/>
  <c r="G20" i="40"/>
  <c r="G17" i="40"/>
  <c r="G14" i="40"/>
  <c r="G11" i="40"/>
  <c r="G8" i="40"/>
  <c r="G5" i="40"/>
  <c r="G38" i="41"/>
  <c r="G35" i="41"/>
  <c r="G32" i="41"/>
  <c r="G29" i="41"/>
  <c r="G26" i="41"/>
  <c r="G23" i="41"/>
  <c r="G20" i="41"/>
  <c r="G17" i="41"/>
  <c r="G14" i="41"/>
  <c r="G11" i="41"/>
  <c r="G8" i="41"/>
  <c r="G5" i="41"/>
  <c r="G45" i="41" s="1"/>
  <c r="G38" i="39"/>
  <c r="G35" i="39"/>
  <c r="G32" i="39"/>
  <c r="G29" i="39"/>
  <c r="G26" i="39"/>
  <c r="G23" i="39"/>
  <c r="G20" i="39"/>
  <c r="G17" i="39"/>
  <c r="G14" i="39"/>
  <c r="G11" i="39"/>
  <c r="G8" i="39"/>
  <c r="G5" i="39"/>
  <c r="G38" i="38"/>
  <c r="G35" i="38"/>
  <c r="G32" i="38"/>
  <c r="G29" i="38"/>
  <c r="G26" i="38"/>
  <c r="G23" i="38"/>
  <c r="G20" i="38"/>
  <c r="G17" i="38"/>
  <c r="G14" i="38"/>
  <c r="G11" i="38"/>
  <c r="G8" i="38"/>
  <c r="G5" i="38"/>
  <c r="G45" i="38" s="1"/>
  <c r="G38" i="37"/>
  <c r="G35" i="37"/>
  <c r="G32" i="37"/>
  <c r="G29" i="37"/>
  <c r="G26" i="37"/>
  <c r="G23" i="37"/>
  <c r="G20" i="37"/>
  <c r="G17" i="37"/>
  <c r="G14" i="37"/>
  <c r="G11" i="37"/>
  <c r="G8" i="37"/>
  <c r="G5" i="37"/>
  <c r="G38" i="36"/>
  <c r="G35" i="36"/>
  <c r="G32" i="36"/>
  <c r="G29" i="36"/>
  <c r="G26" i="36"/>
  <c r="G23" i="36"/>
  <c r="G20" i="36"/>
  <c r="G17" i="36"/>
  <c r="G14" i="36"/>
  <c r="G11" i="36"/>
  <c r="G8" i="36"/>
  <c r="G5" i="36"/>
  <c r="G45" i="36" s="1"/>
  <c r="G38" i="35"/>
  <c r="G35" i="35"/>
  <c r="G32" i="35"/>
  <c r="G29" i="35"/>
  <c r="G26" i="35"/>
  <c r="G23" i="35"/>
  <c r="G20" i="35"/>
  <c r="G17" i="35"/>
  <c r="G14" i="35"/>
  <c r="G11" i="35"/>
  <c r="G8" i="35"/>
  <c r="G5" i="35"/>
  <c r="G38" i="34"/>
  <c r="G35" i="34"/>
  <c r="G32" i="34"/>
  <c r="G29" i="34"/>
  <c r="G26" i="34"/>
  <c r="G23" i="34"/>
  <c r="G20" i="34"/>
  <c r="G17" i="34"/>
  <c r="G14" i="34"/>
  <c r="G11" i="34"/>
  <c r="G8" i="34"/>
  <c r="G5" i="34"/>
  <c r="G45" i="34" s="1"/>
  <c r="G38" i="33"/>
  <c r="G35" i="33"/>
  <c r="G32" i="33"/>
  <c r="G29" i="33"/>
  <c r="G26" i="33"/>
  <c r="G23" i="33"/>
  <c r="G20" i="33"/>
  <c r="G17" i="33"/>
  <c r="G14" i="33"/>
  <c r="G11" i="33"/>
  <c r="G8" i="33"/>
  <c r="G5" i="33"/>
  <c r="G38" i="32"/>
  <c r="G35" i="32"/>
  <c r="G32" i="32"/>
  <c r="G29" i="32"/>
  <c r="G26" i="32"/>
  <c r="G23" i="32"/>
  <c r="G20" i="32"/>
  <c r="G17" i="32"/>
  <c r="G14" i="32"/>
  <c r="G11" i="32"/>
  <c r="G8" i="32"/>
  <c r="G5" i="32"/>
  <c r="G45" i="32" s="1"/>
  <c r="G38" i="31"/>
  <c r="G35" i="31"/>
  <c r="G32" i="31"/>
  <c r="G29" i="31"/>
  <c r="G26" i="31"/>
  <c r="G23" i="31"/>
  <c r="G20" i="31"/>
  <c r="G17" i="31"/>
  <c r="G14" i="31"/>
  <c r="G11" i="31"/>
  <c r="G8" i="31"/>
  <c r="G5" i="31"/>
  <c r="G38" i="46"/>
  <c r="G35" i="46"/>
  <c r="G32" i="46"/>
  <c r="G29" i="46"/>
  <c r="G26" i="46"/>
  <c r="G23" i="46"/>
  <c r="G20" i="46"/>
  <c r="G17" i="46"/>
  <c r="G14" i="46"/>
  <c r="G11" i="46"/>
  <c r="G8" i="46"/>
  <c r="G5" i="46"/>
  <c r="G38" i="12"/>
  <c r="G35" i="12"/>
  <c r="G32" i="12"/>
  <c r="G29" i="12"/>
  <c r="G26" i="12"/>
  <c r="G23" i="12"/>
  <c r="G20" i="12"/>
  <c r="G17" i="12"/>
  <c r="G14" i="12"/>
  <c r="G11" i="12"/>
  <c r="G8" i="12"/>
  <c r="G5" i="12"/>
  <c r="U18" i="49"/>
  <c r="T18" i="49"/>
  <c r="S18" i="49"/>
  <c r="R18" i="49"/>
  <c r="Q18" i="49"/>
  <c r="P18" i="49"/>
  <c r="O18" i="49"/>
  <c r="N18" i="49"/>
  <c r="M18" i="49"/>
  <c r="L18" i="49"/>
  <c r="J18" i="49"/>
  <c r="I18" i="49"/>
  <c r="H18" i="49"/>
  <c r="G18" i="49"/>
  <c r="F18" i="49"/>
  <c r="E18" i="49"/>
  <c r="D18" i="49"/>
  <c r="G45" i="46" l="1"/>
  <c r="G45" i="31"/>
  <c r="G45" i="37"/>
  <c r="G45" i="40"/>
  <c r="G45" i="43"/>
  <c r="G45" i="48"/>
  <c r="G45" i="35"/>
  <c r="G45" i="39"/>
  <c r="G45" i="12"/>
  <c r="G45" i="33"/>
  <c r="V18" i="49"/>
  <c r="F35" i="21" l="1"/>
  <c r="F31" i="21"/>
  <c r="D23" i="50" l="1"/>
  <c r="D20" i="50"/>
  <c r="D17" i="50"/>
  <c r="D32" i="50"/>
  <c r="D8" i="50"/>
  <c r="D14" i="50"/>
  <c r="D29" i="50"/>
  <c r="D5" i="50"/>
  <c r="D26" i="50"/>
  <c r="D38" i="50"/>
  <c r="D35" i="50"/>
  <c r="D11" i="50"/>
  <c r="D23" i="48"/>
  <c r="I23" i="48" s="1"/>
  <c r="D23" i="32"/>
  <c r="D20" i="32"/>
  <c r="I20" i="32" s="1"/>
  <c r="M20" i="32" s="1"/>
  <c r="H6" i="47" s="1"/>
  <c r="D17" i="32"/>
  <c r="D20" i="48"/>
  <c r="I20" i="48" s="1"/>
  <c r="D17" i="48"/>
  <c r="I17" i="48" s="1"/>
  <c r="D38" i="32"/>
  <c r="D14" i="32"/>
  <c r="I14" i="32" s="1"/>
  <c r="M14" i="32" s="1"/>
  <c r="F6" i="47" s="1"/>
  <c r="D11" i="32"/>
  <c r="D5" i="48"/>
  <c r="I5" i="48" s="1"/>
  <c r="M5" i="48" s="1"/>
  <c r="C20" i="47" s="1"/>
  <c r="D32" i="32"/>
  <c r="D8" i="32"/>
  <c r="D38" i="48"/>
  <c r="I38" i="48" s="1"/>
  <c r="D14" i="48"/>
  <c r="I14" i="48" s="1"/>
  <c r="M14" i="48" s="1"/>
  <c r="F20" i="47" s="1"/>
  <c r="D29" i="48"/>
  <c r="I29" i="48" s="1"/>
  <c r="D29" i="32"/>
  <c r="I29" i="32" s="1"/>
  <c r="M29" i="32" s="1"/>
  <c r="K6" i="47" s="1"/>
  <c r="D5" i="32"/>
  <c r="D35" i="48"/>
  <c r="I35" i="48" s="1"/>
  <c r="D11" i="48"/>
  <c r="I11" i="48" s="1"/>
  <c r="M11" i="48" s="1"/>
  <c r="E20" i="47" s="1"/>
  <c r="D26" i="32"/>
  <c r="D32" i="48"/>
  <c r="I32" i="48" s="1"/>
  <c r="D8" i="48"/>
  <c r="I8" i="48" s="1"/>
  <c r="M8" i="48" s="1"/>
  <c r="D20" i="47" s="1"/>
  <c r="D26" i="48"/>
  <c r="I26" i="48" s="1"/>
  <c r="D35" i="32"/>
  <c r="I35" i="32" s="1"/>
  <c r="M35" i="32" s="1"/>
  <c r="M6" i="47" s="1"/>
  <c r="D20" i="46"/>
  <c r="I20" i="46" s="1"/>
  <c r="M20" i="46" s="1"/>
  <c r="H4" i="47" s="1"/>
  <c r="D17" i="46"/>
  <c r="I17" i="46" s="1"/>
  <c r="M17" i="46" s="1"/>
  <c r="G4" i="47" s="1"/>
  <c r="D23" i="46"/>
  <c r="I23" i="46" s="1"/>
  <c r="M23" i="46" s="1"/>
  <c r="I4" i="47" s="1"/>
  <c r="D29" i="46"/>
  <c r="I29" i="46" s="1"/>
  <c r="M29" i="46" s="1"/>
  <c r="K4" i="47" s="1"/>
  <c r="D5" i="46"/>
  <c r="I5" i="46" s="1"/>
  <c r="D38" i="46"/>
  <c r="I38" i="46" s="1"/>
  <c r="M38" i="46" s="1"/>
  <c r="N4" i="47" s="1"/>
  <c r="D26" i="46"/>
  <c r="I26" i="46" s="1"/>
  <c r="M26" i="46" s="1"/>
  <c r="J4" i="47" s="1"/>
  <c r="D14" i="46"/>
  <c r="I14" i="46" s="1"/>
  <c r="M14" i="46" s="1"/>
  <c r="F4" i="47" s="1"/>
  <c r="D35" i="46"/>
  <c r="I35" i="46" s="1"/>
  <c r="M35" i="46" s="1"/>
  <c r="M4" i="47" s="1"/>
  <c r="D11" i="46"/>
  <c r="I11" i="46" s="1"/>
  <c r="M11" i="46" s="1"/>
  <c r="E4" i="47" s="1"/>
  <c r="D32" i="46"/>
  <c r="I32" i="46" s="1"/>
  <c r="M32" i="46" s="1"/>
  <c r="L4" i="47" s="1"/>
  <c r="D8" i="46"/>
  <c r="I8" i="46" s="1"/>
  <c r="M8" i="46" s="1"/>
  <c r="D4" i="47" s="1"/>
  <c r="C5" i="45"/>
  <c r="K5" i="45" s="1"/>
  <c r="D23" i="44"/>
  <c r="D20" i="43"/>
  <c r="D20" i="42"/>
  <c r="D17" i="40"/>
  <c r="D20" i="37"/>
  <c r="D28" i="45"/>
  <c r="I28" i="45" s="1"/>
  <c r="D20" i="44"/>
  <c r="D17" i="43"/>
  <c r="D17" i="41"/>
  <c r="D23" i="39"/>
  <c r="D20" i="38"/>
  <c r="D17" i="37"/>
  <c r="D25" i="45"/>
  <c r="I25" i="45" s="1"/>
  <c r="D17" i="44"/>
  <c r="D17" i="42"/>
  <c r="D23" i="40"/>
  <c r="D20" i="39"/>
  <c r="D17" i="38"/>
  <c r="D23" i="36"/>
  <c r="D23" i="35"/>
  <c r="D17" i="35"/>
  <c r="D22" i="45"/>
  <c r="I22" i="45" s="1"/>
  <c r="D23" i="43"/>
  <c r="D23" i="42"/>
  <c r="D23" i="41"/>
  <c r="D20" i="40"/>
  <c r="D17" i="39"/>
  <c r="D23" i="37"/>
  <c r="D20" i="36"/>
  <c r="D20" i="41"/>
  <c r="D23" i="38"/>
  <c r="D17" i="36"/>
  <c r="D20" i="35"/>
  <c r="D34" i="45"/>
  <c r="I34" i="45" s="1"/>
  <c r="D10" i="45"/>
  <c r="I10" i="45" s="1"/>
  <c r="D29" i="44"/>
  <c r="D5" i="44"/>
  <c r="D29" i="43"/>
  <c r="D5" i="43"/>
  <c r="D32" i="42"/>
  <c r="D8" i="42"/>
  <c r="D35" i="41"/>
  <c r="D11" i="41"/>
  <c r="D35" i="40"/>
  <c r="D11" i="40"/>
  <c r="D35" i="39"/>
  <c r="D11" i="39"/>
  <c r="D35" i="38"/>
  <c r="D11" i="38"/>
  <c r="D35" i="37"/>
  <c r="D11" i="37"/>
  <c r="D35" i="36"/>
  <c r="D11" i="36"/>
  <c r="D38" i="35"/>
  <c r="D32" i="35"/>
  <c r="D26" i="35"/>
  <c r="D14" i="35"/>
  <c r="D8" i="35"/>
  <c r="D32" i="43"/>
  <c r="D35" i="42"/>
  <c r="D11" i="42"/>
  <c r="D26" i="41"/>
  <c r="D38" i="40"/>
  <c r="D14" i="40"/>
  <c r="D26" i="39"/>
  <c r="D26" i="38"/>
  <c r="D38" i="37"/>
  <c r="D14" i="37"/>
  <c r="D26" i="36"/>
  <c r="D14" i="36"/>
  <c r="D43" i="45"/>
  <c r="I43" i="45" s="1"/>
  <c r="D31" i="45"/>
  <c r="I31" i="45" s="1"/>
  <c r="D19" i="45"/>
  <c r="I19" i="45" s="1"/>
  <c r="D38" i="44"/>
  <c r="D26" i="44"/>
  <c r="D14" i="44"/>
  <c r="D38" i="43"/>
  <c r="D26" i="43"/>
  <c r="D14" i="43"/>
  <c r="D38" i="42"/>
  <c r="D14" i="42"/>
  <c r="D32" i="41"/>
  <c r="D8" i="41"/>
  <c r="D32" i="40"/>
  <c r="D8" i="40"/>
  <c r="D32" i="39"/>
  <c r="D8" i="39"/>
  <c r="D32" i="38"/>
  <c r="D8" i="38"/>
  <c r="D32" i="37"/>
  <c r="D8" i="37"/>
  <c r="D32" i="36"/>
  <c r="D8" i="36"/>
  <c r="D40" i="45"/>
  <c r="I40" i="45" s="1"/>
  <c r="D16" i="45"/>
  <c r="I16" i="45" s="1"/>
  <c r="D35" i="44"/>
  <c r="D11" i="44"/>
  <c r="D35" i="43"/>
  <c r="D11" i="43"/>
  <c r="D29" i="42"/>
  <c r="D5" i="42"/>
  <c r="D29" i="41"/>
  <c r="D5" i="41"/>
  <c r="D29" i="40"/>
  <c r="D5" i="40"/>
  <c r="D29" i="39"/>
  <c r="D5" i="39"/>
  <c r="D29" i="38"/>
  <c r="D5" i="38"/>
  <c r="D29" i="37"/>
  <c r="D5" i="37"/>
  <c r="D29" i="36"/>
  <c r="D5" i="36"/>
  <c r="D35" i="35"/>
  <c r="D29" i="35"/>
  <c r="D11" i="35"/>
  <c r="D5" i="35"/>
  <c r="D37" i="45"/>
  <c r="I37" i="45" s="1"/>
  <c r="D13" i="45"/>
  <c r="I13" i="45" s="1"/>
  <c r="D32" i="44"/>
  <c r="D8" i="44"/>
  <c r="D8" i="43"/>
  <c r="D26" i="42"/>
  <c r="D38" i="41"/>
  <c r="D14" i="41"/>
  <c r="D26" i="40"/>
  <c r="D38" i="39"/>
  <c r="D14" i="39"/>
  <c r="D38" i="38"/>
  <c r="D14" i="38"/>
  <c r="D26" i="37"/>
  <c r="D38" i="36"/>
  <c r="D17" i="12"/>
  <c r="D20" i="34"/>
  <c r="D17" i="33"/>
  <c r="D17" i="31"/>
  <c r="D17" i="34"/>
  <c r="D23" i="33"/>
  <c r="D23" i="31"/>
  <c r="D23" i="34"/>
  <c r="D20" i="33"/>
  <c r="D20" i="31"/>
  <c r="D8" i="12"/>
  <c r="D38" i="34"/>
  <c r="D32" i="31"/>
  <c r="D35" i="34"/>
  <c r="D11" i="34"/>
  <c r="D35" i="33"/>
  <c r="D11" i="33"/>
  <c r="D29" i="31"/>
  <c r="D5" i="31"/>
  <c r="D32" i="34"/>
  <c r="D8" i="34"/>
  <c r="D32" i="33"/>
  <c r="D8" i="33"/>
  <c r="D38" i="31"/>
  <c r="D26" i="31"/>
  <c r="D14" i="31"/>
  <c r="D29" i="34"/>
  <c r="D5" i="34"/>
  <c r="D29" i="33"/>
  <c r="D5" i="33"/>
  <c r="D35" i="31"/>
  <c r="D11" i="31"/>
  <c r="D26" i="34"/>
  <c r="D14" i="34"/>
  <c r="D38" i="33"/>
  <c r="D26" i="33"/>
  <c r="D14" i="33"/>
  <c r="D8" i="31"/>
  <c r="D20" i="12"/>
  <c r="D23" i="12"/>
  <c r="D35" i="12"/>
  <c r="D11" i="12"/>
  <c r="D32" i="12"/>
  <c r="D14" i="12"/>
  <c r="D29" i="12"/>
  <c r="D38" i="12"/>
  <c r="D26" i="12"/>
  <c r="D5" i="12"/>
  <c r="I5" i="12" s="1"/>
  <c r="M5" i="12" l="1"/>
  <c r="C3" i="47" s="1"/>
  <c r="M5" i="46"/>
  <c r="I5" i="31"/>
  <c r="M5" i="31" s="1"/>
  <c r="C5" i="47" s="1"/>
  <c r="I5" i="40"/>
  <c r="M5" i="40" s="1"/>
  <c r="C16" i="47" s="1"/>
  <c r="I11" i="38"/>
  <c r="I17" i="41"/>
  <c r="I26" i="34"/>
  <c r="I26" i="31"/>
  <c r="I29" i="31"/>
  <c r="I8" i="12"/>
  <c r="I17" i="31"/>
  <c r="I14" i="39"/>
  <c r="I32" i="44"/>
  <c r="I29" i="36"/>
  <c r="I29" i="40"/>
  <c r="I35" i="44"/>
  <c r="I32" i="38"/>
  <c r="I38" i="42"/>
  <c r="I14" i="40"/>
  <c r="I26" i="35"/>
  <c r="I35" i="38"/>
  <c r="I32" i="42"/>
  <c r="I17" i="36"/>
  <c r="I23" i="42"/>
  <c r="I23" i="40"/>
  <c r="I17" i="43"/>
  <c r="M32" i="48"/>
  <c r="L20" i="47" s="1"/>
  <c r="M38" i="48"/>
  <c r="N20" i="47" s="1"/>
  <c r="M20" i="48"/>
  <c r="H20" i="47" s="1"/>
  <c r="I26" i="50"/>
  <c r="M26" i="50" s="1"/>
  <c r="J10" i="47" s="1"/>
  <c r="I23" i="50"/>
  <c r="M23" i="50" s="1"/>
  <c r="I10" i="47" s="1"/>
  <c r="I38" i="34"/>
  <c r="M38" i="34" s="1"/>
  <c r="N8" i="47" s="1"/>
  <c r="I14" i="35"/>
  <c r="M14" i="35" s="1"/>
  <c r="F9" i="47" s="1"/>
  <c r="I26" i="12"/>
  <c r="I20" i="12"/>
  <c r="I11" i="31"/>
  <c r="I38" i="31"/>
  <c r="M38" i="31" s="1"/>
  <c r="N5" i="47" s="1"/>
  <c r="I20" i="31"/>
  <c r="I17" i="33"/>
  <c r="I38" i="39"/>
  <c r="I5" i="37"/>
  <c r="M5" i="37" s="1"/>
  <c r="C12" i="47" s="1"/>
  <c r="I5" i="41"/>
  <c r="M5" i="41" s="1"/>
  <c r="C15" i="47" s="1"/>
  <c r="I8" i="39"/>
  <c r="I14" i="43"/>
  <c r="I38" i="40"/>
  <c r="M38" i="40" s="1"/>
  <c r="N16" i="47" s="1"/>
  <c r="I32" i="35"/>
  <c r="I11" i="39"/>
  <c r="I5" i="43"/>
  <c r="M5" i="43" s="1"/>
  <c r="C18" i="47" s="1"/>
  <c r="I23" i="38"/>
  <c r="M23" i="38" s="1"/>
  <c r="I13" i="47" s="1"/>
  <c r="I23" i="43"/>
  <c r="I17" i="42"/>
  <c r="I20" i="44"/>
  <c r="I26" i="32"/>
  <c r="I8" i="32"/>
  <c r="I17" i="32"/>
  <c r="I5" i="50"/>
  <c r="M5" i="50" s="1"/>
  <c r="C10" i="47" s="1"/>
  <c r="I14" i="34"/>
  <c r="I38" i="38"/>
  <c r="I11" i="44"/>
  <c r="I8" i="42"/>
  <c r="I23" i="44"/>
  <c r="I8" i="31"/>
  <c r="I35" i="31"/>
  <c r="I11" i="33"/>
  <c r="I20" i="34"/>
  <c r="I26" i="40"/>
  <c r="I29" i="37"/>
  <c r="I29" i="41"/>
  <c r="I32" i="39"/>
  <c r="I26" i="43"/>
  <c r="I14" i="36"/>
  <c r="I26" i="41"/>
  <c r="I38" i="35"/>
  <c r="I35" i="39"/>
  <c r="I29" i="43"/>
  <c r="I20" i="41"/>
  <c r="I17" i="44"/>
  <c r="I32" i="32"/>
  <c r="I29" i="50"/>
  <c r="I5" i="36"/>
  <c r="M5" i="36" s="1"/>
  <c r="C11" i="47" s="1"/>
  <c r="I26" i="39"/>
  <c r="M26" i="39" s="1"/>
  <c r="J14" i="47" s="1"/>
  <c r="I20" i="39"/>
  <c r="M20" i="39" s="1"/>
  <c r="H14" i="47" s="1"/>
  <c r="I20" i="33"/>
  <c r="M20" i="33" s="1"/>
  <c r="H7" i="47" s="1"/>
  <c r="I5" i="35"/>
  <c r="M5" i="35" s="1"/>
  <c r="C9" i="47" s="1"/>
  <c r="I8" i="36"/>
  <c r="M8" i="36" s="1"/>
  <c r="D11" i="47" s="1"/>
  <c r="I8" i="40"/>
  <c r="M8" i="40" s="1"/>
  <c r="D16" i="47" s="1"/>
  <c r="I11" i="42"/>
  <c r="M11" i="42" s="1"/>
  <c r="E17" i="47" s="1"/>
  <c r="I11" i="36"/>
  <c r="M11" i="36" s="1"/>
  <c r="E11" i="47" s="1"/>
  <c r="I11" i="40"/>
  <c r="M11" i="40" s="1"/>
  <c r="E16" i="47" s="1"/>
  <c r="I5" i="44"/>
  <c r="M5" i="44" s="1"/>
  <c r="C19" i="47" s="1"/>
  <c r="I20" i="36"/>
  <c r="M20" i="36" s="1"/>
  <c r="H11" i="47" s="1"/>
  <c r="I17" i="35"/>
  <c r="M17" i="35" s="1"/>
  <c r="G9" i="47" s="1"/>
  <c r="I20" i="37"/>
  <c r="M20" i="37" s="1"/>
  <c r="H12" i="47" s="1"/>
  <c r="I23" i="32"/>
  <c r="I14" i="50"/>
  <c r="I14" i="31"/>
  <c r="M14" i="31" s="1"/>
  <c r="F5" i="47" s="1"/>
  <c r="I8" i="44"/>
  <c r="M8" i="44" s="1"/>
  <c r="D19" i="47" s="1"/>
  <c r="I14" i="42"/>
  <c r="M14" i="42" s="1"/>
  <c r="F17" i="47" s="1"/>
  <c r="I23" i="41"/>
  <c r="M23" i="41" s="1"/>
  <c r="I15" i="47" s="1"/>
  <c r="I38" i="50"/>
  <c r="M38" i="50" s="1"/>
  <c r="N10" i="47" s="1"/>
  <c r="I38" i="12"/>
  <c r="M38" i="12" s="1"/>
  <c r="N3" i="47" s="1"/>
  <c r="I5" i="33"/>
  <c r="M5" i="33" s="1"/>
  <c r="C7" i="47" s="1"/>
  <c r="I35" i="33"/>
  <c r="M35" i="33" s="1"/>
  <c r="M7" i="47" s="1"/>
  <c r="I14" i="41"/>
  <c r="M14" i="41" s="1"/>
  <c r="F15" i="47" s="1"/>
  <c r="I5" i="42"/>
  <c r="M5" i="42" s="1"/>
  <c r="C17" i="47" s="1"/>
  <c r="I26" i="36"/>
  <c r="M26" i="36" s="1"/>
  <c r="J11" i="47" s="1"/>
  <c r="I14" i="12"/>
  <c r="M14" i="12" s="1"/>
  <c r="F3" i="47" s="1"/>
  <c r="I14" i="33"/>
  <c r="M14" i="33" s="1"/>
  <c r="F7" i="47" s="1"/>
  <c r="I29" i="33"/>
  <c r="M29" i="33" s="1"/>
  <c r="K7" i="47" s="1"/>
  <c r="I32" i="33"/>
  <c r="M32" i="33" s="1"/>
  <c r="L7" i="47" s="1"/>
  <c r="I11" i="34"/>
  <c r="M11" i="34" s="1"/>
  <c r="E8" i="47" s="1"/>
  <c r="I23" i="34"/>
  <c r="M23" i="34" s="1"/>
  <c r="I8" i="47" s="1"/>
  <c r="I38" i="36"/>
  <c r="M38" i="36" s="1"/>
  <c r="N11" i="47" s="1"/>
  <c r="I38" i="41"/>
  <c r="M38" i="41" s="1"/>
  <c r="N15" i="47" s="1"/>
  <c r="I11" i="35"/>
  <c r="M11" i="35" s="1"/>
  <c r="E9" i="47" s="1"/>
  <c r="I29" i="38"/>
  <c r="M29" i="38" s="1"/>
  <c r="K13" i="47" s="1"/>
  <c r="I29" i="42"/>
  <c r="M29" i="42" s="1"/>
  <c r="K17" i="47" s="1"/>
  <c r="I32" i="36"/>
  <c r="M32" i="36" s="1"/>
  <c r="L11" i="47" s="1"/>
  <c r="I32" i="40"/>
  <c r="M32" i="40" s="1"/>
  <c r="L16" i="47" s="1"/>
  <c r="I14" i="44"/>
  <c r="M14" i="44" s="1"/>
  <c r="F19" i="47" s="1"/>
  <c r="I14" i="37"/>
  <c r="M14" i="37" s="1"/>
  <c r="F12" i="47" s="1"/>
  <c r="I35" i="42"/>
  <c r="M35" i="42" s="1"/>
  <c r="M17" i="47" s="1"/>
  <c r="I35" i="36"/>
  <c r="M35" i="36" s="1"/>
  <c r="M11" i="47" s="1"/>
  <c r="I35" i="40"/>
  <c r="M35" i="40" s="1"/>
  <c r="M16" i="47" s="1"/>
  <c r="I29" i="44"/>
  <c r="M29" i="44" s="1"/>
  <c r="K19" i="47" s="1"/>
  <c r="I23" i="37"/>
  <c r="M23" i="37" s="1"/>
  <c r="I12" i="47" s="1"/>
  <c r="I23" i="35"/>
  <c r="M23" i="35" s="1"/>
  <c r="I9" i="47" s="1"/>
  <c r="I17" i="37"/>
  <c r="M17" i="37" s="1"/>
  <c r="G12" i="47" s="1"/>
  <c r="I17" i="40"/>
  <c r="M17" i="40" s="1"/>
  <c r="G16" i="47" s="1"/>
  <c r="I5" i="32"/>
  <c r="M5" i="32" s="1"/>
  <c r="C6" i="47" s="1"/>
  <c r="I11" i="32"/>
  <c r="M11" i="32" s="1"/>
  <c r="E6" i="47" s="1"/>
  <c r="M23" i="48"/>
  <c r="I20" i="47" s="1"/>
  <c r="I8" i="50"/>
  <c r="M8" i="50" s="1"/>
  <c r="D10" i="47" s="1"/>
  <c r="I17" i="34"/>
  <c r="M17" i="34" s="1"/>
  <c r="G8" i="47" s="1"/>
  <c r="I8" i="38"/>
  <c r="M8" i="38" s="1"/>
  <c r="D13" i="47" s="1"/>
  <c r="I20" i="35"/>
  <c r="M20" i="35" s="1"/>
  <c r="H9" i="47" s="1"/>
  <c r="I20" i="50"/>
  <c r="M20" i="50" s="1"/>
  <c r="H10" i="47" s="1"/>
  <c r="I29" i="12"/>
  <c r="M29" i="12" s="1"/>
  <c r="K3" i="47" s="1"/>
  <c r="I8" i="33"/>
  <c r="M8" i="33" s="1"/>
  <c r="D7" i="47" s="1"/>
  <c r="I17" i="12"/>
  <c r="M17" i="12" s="1"/>
  <c r="G3" i="47" s="1"/>
  <c r="I5" i="38"/>
  <c r="M5" i="38" s="1"/>
  <c r="C13" i="47" s="1"/>
  <c r="I38" i="43"/>
  <c r="M38" i="43" s="1"/>
  <c r="N18" i="47" s="1"/>
  <c r="I32" i="12"/>
  <c r="M32" i="12" s="1"/>
  <c r="L3" i="47" s="1"/>
  <c r="I26" i="33"/>
  <c r="M26" i="33" s="1"/>
  <c r="J7" i="47" s="1"/>
  <c r="I5" i="34"/>
  <c r="M5" i="34" s="1"/>
  <c r="C8" i="47" s="1"/>
  <c r="I8" i="34"/>
  <c r="M8" i="34" s="1"/>
  <c r="D8" i="47" s="1"/>
  <c r="I35" i="34"/>
  <c r="M35" i="34" s="1"/>
  <c r="M8" i="47" s="1"/>
  <c r="I23" i="31"/>
  <c r="M23" i="31" s="1"/>
  <c r="I5" i="47" s="1"/>
  <c r="I26" i="37"/>
  <c r="M26" i="37" s="1"/>
  <c r="J12" i="47" s="1"/>
  <c r="I26" i="42"/>
  <c r="M26" i="42" s="1"/>
  <c r="J17" i="47" s="1"/>
  <c r="I29" i="35"/>
  <c r="M29" i="35" s="1"/>
  <c r="K9" i="47" s="1"/>
  <c r="I5" i="39"/>
  <c r="M5" i="39" s="1"/>
  <c r="C14" i="47" s="1"/>
  <c r="I11" i="43"/>
  <c r="M11" i="43" s="1"/>
  <c r="E18" i="47" s="1"/>
  <c r="I8" i="37"/>
  <c r="M8" i="37" s="1"/>
  <c r="D12" i="47" s="1"/>
  <c r="I8" i="41"/>
  <c r="M8" i="41" s="1"/>
  <c r="D15" i="47" s="1"/>
  <c r="I26" i="44"/>
  <c r="M26" i="44" s="1"/>
  <c r="J19" i="47" s="1"/>
  <c r="I38" i="37"/>
  <c r="M38" i="37" s="1"/>
  <c r="N12" i="47" s="1"/>
  <c r="I32" i="43"/>
  <c r="M32" i="43" s="1"/>
  <c r="L18" i="47" s="1"/>
  <c r="I11" i="37"/>
  <c r="M11" i="37" s="1"/>
  <c r="E12" i="47" s="1"/>
  <c r="I11" i="41"/>
  <c r="M11" i="41" s="1"/>
  <c r="E15" i="47" s="1"/>
  <c r="I17" i="39"/>
  <c r="M17" i="39" s="1"/>
  <c r="G14" i="47" s="1"/>
  <c r="I23" i="36"/>
  <c r="M23" i="36" s="1"/>
  <c r="I11" i="47" s="1"/>
  <c r="I20" i="38"/>
  <c r="M20" i="38" s="1"/>
  <c r="H13" i="47" s="1"/>
  <c r="I20" i="42"/>
  <c r="M20" i="42" s="1"/>
  <c r="H17" i="47" s="1"/>
  <c r="I11" i="50"/>
  <c r="M11" i="50" s="1"/>
  <c r="E10" i="47" s="1"/>
  <c r="I32" i="50"/>
  <c r="M32" i="50" s="1"/>
  <c r="L10" i="47" s="1"/>
  <c r="I35" i="12"/>
  <c r="I23" i="12"/>
  <c r="M23" i="12" s="1"/>
  <c r="I3" i="47" s="1"/>
  <c r="I11" i="12"/>
  <c r="M11" i="12" s="1"/>
  <c r="E3" i="47" s="1"/>
  <c r="I38" i="33"/>
  <c r="M38" i="33" s="1"/>
  <c r="N7" i="47" s="1"/>
  <c r="I29" i="34"/>
  <c r="I32" i="34"/>
  <c r="M32" i="34" s="1"/>
  <c r="L8" i="47" s="1"/>
  <c r="I32" i="31"/>
  <c r="M32" i="31" s="1"/>
  <c r="L5" i="47" s="1"/>
  <c r="I23" i="33"/>
  <c r="M23" i="33" s="1"/>
  <c r="I7" i="47" s="1"/>
  <c r="I14" i="38"/>
  <c r="I8" i="43"/>
  <c r="M8" i="43" s="1"/>
  <c r="D18" i="47" s="1"/>
  <c r="I35" i="35"/>
  <c r="M35" i="35" s="1"/>
  <c r="M9" i="47" s="1"/>
  <c r="I29" i="39"/>
  <c r="M29" i="39" s="1"/>
  <c r="K14" i="47" s="1"/>
  <c r="I35" i="43"/>
  <c r="I32" i="37"/>
  <c r="M32" i="37" s="1"/>
  <c r="L12" i="47" s="1"/>
  <c r="I32" i="41"/>
  <c r="M32" i="41" s="1"/>
  <c r="L15" i="47" s="1"/>
  <c r="I38" i="44"/>
  <c r="M38" i="44" s="1"/>
  <c r="N19" i="47" s="1"/>
  <c r="I26" i="38"/>
  <c r="I8" i="35"/>
  <c r="M8" i="35" s="1"/>
  <c r="D9" i="47" s="1"/>
  <c r="I35" i="37"/>
  <c r="M35" i="37" s="1"/>
  <c r="M12" i="47" s="1"/>
  <c r="I35" i="41"/>
  <c r="M35" i="41" s="1"/>
  <c r="M15" i="47" s="1"/>
  <c r="I20" i="40"/>
  <c r="I17" i="38"/>
  <c r="M17" i="38" s="1"/>
  <c r="G13" i="47" s="1"/>
  <c r="I23" i="39"/>
  <c r="M23" i="39" s="1"/>
  <c r="I14" i="47" s="1"/>
  <c r="I20" i="43"/>
  <c r="M20" i="43" s="1"/>
  <c r="H18" i="47" s="1"/>
  <c r="M26" i="48"/>
  <c r="J20" i="47" s="1"/>
  <c r="M29" i="48"/>
  <c r="K20" i="47" s="1"/>
  <c r="I38" i="32"/>
  <c r="I35" i="50"/>
  <c r="M35" i="50" s="1"/>
  <c r="M10" i="47" s="1"/>
  <c r="I17" i="50"/>
  <c r="M17" i="50" s="1"/>
  <c r="G10" i="47" s="1"/>
  <c r="I46" i="45"/>
  <c r="I50" i="45" s="1"/>
  <c r="M42" i="46" l="1"/>
  <c r="C3" i="23" s="1"/>
  <c r="C4" i="47"/>
  <c r="O4" i="47" s="1"/>
  <c r="M38" i="35"/>
  <c r="N9" i="47" s="1"/>
  <c r="M23" i="43"/>
  <c r="I18" i="47" s="1"/>
  <c r="M26" i="41"/>
  <c r="J15" i="47" s="1"/>
  <c r="M11" i="33"/>
  <c r="E7" i="47" s="1"/>
  <c r="M14" i="34"/>
  <c r="F8" i="47" s="1"/>
  <c r="M8" i="39"/>
  <c r="M35" i="38"/>
  <c r="M13" i="47" s="1"/>
  <c r="M32" i="44"/>
  <c r="L19" i="47" s="1"/>
  <c r="M35" i="48"/>
  <c r="M20" i="47" s="1"/>
  <c r="M32" i="32"/>
  <c r="L6" i="47" s="1"/>
  <c r="M14" i="36"/>
  <c r="F11" i="47" s="1"/>
  <c r="M35" i="31"/>
  <c r="M5" i="47" s="1"/>
  <c r="M11" i="31"/>
  <c r="E5" i="47" s="1"/>
  <c r="M26" i="35"/>
  <c r="J9" i="47" s="1"/>
  <c r="M14" i="39"/>
  <c r="F14" i="47" s="1"/>
  <c r="M11" i="38"/>
  <c r="E13" i="47" s="1"/>
  <c r="M23" i="32"/>
  <c r="I6" i="47" s="1"/>
  <c r="M38" i="38"/>
  <c r="N13" i="47" s="1"/>
  <c r="M14" i="43"/>
  <c r="F18" i="47" s="1"/>
  <c r="M32" i="42"/>
  <c r="L17" i="47" s="1"/>
  <c r="M29" i="50"/>
  <c r="K10" i="47" s="1"/>
  <c r="M17" i="41"/>
  <c r="M38" i="32"/>
  <c r="N6" i="47" s="1"/>
  <c r="M35" i="12"/>
  <c r="M3" i="47" s="1"/>
  <c r="M26" i="43"/>
  <c r="J18" i="47" s="1"/>
  <c r="M8" i="31"/>
  <c r="D5" i="47" s="1"/>
  <c r="M17" i="32"/>
  <c r="G6" i="47" s="1"/>
  <c r="M20" i="12"/>
  <c r="H3" i="47" s="1"/>
  <c r="M14" i="40"/>
  <c r="F16" i="47" s="1"/>
  <c r="M17" i="31"/>
  <c r="G5" i="47" s="1"/>
  <c r="M20" i="34"/>
  <c r="H8" i="47" s="1"/>
  <c r="M17" i="48"/>
  <c r="G20" i="47" s="1"/>
  <c r="M32" i="39"/>
  <c r="L14" i="47" s="1"/>
  <c r="M11" i="39"/>
  <c r="E14" i="47" s="1"/>
  <c r="M26" i="12"/>
  <c r="J3" i="47" s="1"/>
  <c r="M17" i="43"/>
  <c r="G18" i="47" s="1"/>
  <c r="M38" i="42"/>
  <c r="N17" i="47" s="1"/>
  <c r="M8" i="12"/>
  <c r="D3" i="47" s="1"/>
  <c r="M14" i="38"/>
  <c r="F13" i="47" s="1"/>
  <c r="M20" i="41"/>
  <c r="H15" i="47" s="1"/>
  <c r="M29" i="41"/>
  <c r="K15" i="47" s="1"/>
  <c r="M23" i="44"/>
  <c r="I19" i="47" s="1"/>
  <c r="M26" i="32"/>
  <c r="J6" i="47" s="1"/>
  <c r="M32" i="35"/>
  <c r="L9" i="47" s="1"/>
  <c r="M38" i="39"/>
  <c r="N14" i="47" s="1"/>
  <c r="M23" i="40"/>
  <c r="I16" i="47" s="1"/>
  <c r="M32" i="38"/>
  <c r="L13" i="47" s="1"/>
  <c r="M29" i="31"/>
  <c r="K5" i="47" s="1"/>
  <c r="M20" i="40"/>
  <c r="H16" i="47" s="1"/>
  <c r="M29" i="34"/>
  <c r="K8" i="47" s="1"/>
  <c r="M17" i="44"/>
  <c r="G19" i="47" s="1"/>
  <c r="M8" i="32"/>
  <c r="D6" i="47" s="1"/>
  <c r="M35" i="43"/>
  <c r="M18" i="47" s="1"/>
  <c r="M29" i="43"/>
  <c r="K18" i="47" s="1"/>
  <c r="M29" i="37"/>
  <c r="M8" i="42"/>
  <c r="M20" i="44"/>
  <c r="H19" i="47" s="1"/>
  <c r="M17" i="33"/>
  <c r="G7" i="47" s="1"/>
  <c r="M23" i="42"/>
  <c r="I17" i="47" s="1"/>
  <c r="M35" i="44"/>
  <c r="M19" i="47" s="1"/>
  <c r="M26" i="31"/>
  <c r="J5" i="47" s="1"/>
  <c r="M29" i="36"/>
  <c r="K11" i="47" s="1"/>
  <c r="M26" i="38"/>
  <c r="J13" i="47" s="1"/>
  <c r="M14" i="50"/>
  <c r="M35" i="39"/>
  <c r="M14" i="47" s="1"/>
  <c r="M26" i="40"/>
  <c r="J16" i="47" s="1"/>
  <c r="M11" i="44"/>
  <c r="E19" i="47" s="1"/>
  <c r="M17" i="42"/>
  <c r="G17" i="47" s="1"/>
  <c r="M20" i="31"/>
  <c r="H5" i="47" s="1"/>
  <c r="M17" i="36"/>
  <c r="M29" i="40"/>
  <c r="K16" i="47" s="1"/>
  <c r="M26" i="34"/>
  <c r="J8" i="47" s="1"/>
  <c r="O9" i="47" l="1"/>
  <c r="O20" i="47"/>
  <c r="L21" i="47"/>
  <c r="O16" i="47"/>
  <c r="E21" i="47"/>
  <c r="O8" i="47"/>
  <c r="O6" i="47"/>
  <c r="O7" i="47"/>
  <c r="O19" i="47"/>
  <c r="O18" i="47"/>
  <c r="O5" i="47"/>
  <c r="I21" i="47"/>
  <c r="O13" i="47"/>
  <c r="C21" i="47"/>
  <c r="N21" i="47"/>
  <c r="M42" i="42"/>
  <c r="C16" i="23" s="1"/>
  <c r="D17" i="47"/>
  <c r="O17" i="47" s="1"/>
  <c r="M42" i="36"/>
  <c r="C10" i="23" s="1"/>
  <c r="G11" i="47"/>
  <c r="O11" i="47" s="1"/>
  <c r="M42" i="41"/>
  <c r="C14" i="23" s="1"/>
  <c r="G15" i="47"/>
  <c r="O15" i="47" s="1"/>
  <c r="M42" i="39"/>
  <c r="C13" i="23" s="1"/>
  <c r="D14" i="47"/>
  <c r="O14" i="47" s="1"/>
  <c r="O3" i="47"/>
  <c r="H21" i="47"/>
  <c r="J21" i="47"/>
  <c r="M21" i="47"/>
  <c r="M42" i="50"/>
  <c r="C9" i="23" s="1"/>
  <c r="F10" i="47"/>
  <c r="O10" i="47" s="1"/>
  <c r="M42" i="37"/>
  <c r="C11" i="23" s="1"/>
  <c r="K12" i="47"/>
  <c r="O12" i="47" s="1"/>
  <c r="M42" i="48"/>
  <c r="C19" i="23" s="1"/>
  <c r="M42" i="12"/>
  <c r="C2" i="23" s="1"/>
  <c r="M42" i="34"/>
  <c r="C7" i="23" s="1"/>
  <c r="M42" i="38"/>
  <c r="C12" i="23" s="1"/>
  <c r="M42" i="33"/>
  <c r="C6" i="23" s="1"/>
  <c r="M42" i="31"/>
  <c r="C4" i="23" s="1"/>
  <c r="M42" i="43"/>
  <c r="C17" i="23" s="1"/>
  <c r="M42" i="40"/>
  <c r="C15" i="23" s="1"/>
  <c r="M42" i="44"/>
  <c r="C18" i="23" s="1"/>
  <c r="M42" i="35"/>
  <c r="C8" i="23" s="1"/>
  <c r="M42" i="32"/>
  <c r="C5" i="23" s="1"/>
  <c r="F21" i="47" l="1"/>
  <c r="C20" i="23"/>
  <c r="G21" i="47"/>
  <c r="D21" i="47"/>
  <c r="O21" i="47"/>
  <c r="K21" i="47"/>
</calcChain>
</file>

<file path=xl/sharedStrings.xml><?xml version="1.0" encoding="utf-8"?>
<sst xmlns="http://schemas.openxmlformats.org/spreadsheetml/2006/main" count="3202" uniqueCount="192">
  <si>
    <t>年　　月</t>
  </si>
  <si>
    <t>＠</t>
    <phoneticPr fontId="10"/>
  </si>
  <si>
    <t>×</t>
    <phoneticPr fontId="10"/>
  </si>
  <si>
    <t>円</t>
    <rPh sb="0" eb="1">
      <t>エン</t>
    </rPh>
    <phoneticPr fontId="10"/>
  </si>
  <si>
    <t>＝</t>
    <phoneticPr fontId="10"/>
  </si>
  <si>
    <t>…①</t>
    <phoneticPr fontId="10"/>
  </si>
  <si>
    <t>kWh　＝</t>
    <phoneticPr fontId="10"/>
  </si>
  <si>
    <t>電　力　量　料　金</t>
    <rPh sb="0" eb="1">
      <t>デン</t>
    </rPh>
    <rPh sb="2" eb="3">
      <t>チカラ</t>
    </rPh>
    <rPh sb="4" eb="5">
      <t>リョウ</t>
    </rPh>
    <rPh sb="6" eb="7">
      <t>リョウ</t>
    </rPh>
    <rPh sb="8" eb="9">
      <t>キン</t>
    </rPh>
    <phoneticPr fontId="10"/>
  </si>
  <si>
    <t>基　　本　　料　　金</t>
    <rPh sb="0" eb="1">
      <t>モト</t>
    </rPh>
    <rPh sb="3" eb="4">
      <t>ホン</t>
    </rPh>
    <rPh sb="6" eb="7">
      <t>リョウ</t>
    </rPh>
    <rPh sb="9" eb="10">
      <t>キン</t>
    </rPh>
    <phoneticPr fontId="10"/>
  </si>
  <si>
    <t>…②</t>
    <phoneticPr fontId="10"/>
  </si>
  <si>
    <t>電力量料金合計</t>
    <rPh sb="0" eb="1">
      <t>デン</t>
    </rPh>
    <rPh sb="2" eb="3">
      <t>リョウ</t>
    </rPh>
    <rPh sb="3" eb="4">
      <t>リョウ</t>
    </rPh>
    <rPh sb="4" eb="5">
      <t>キン</t>
    </rPh>
    <rPh sb="5" eb="6">
      <t>ゴウ</t>
    </rPh>
    <phoneticPr fontId="10"/>
  </si>
  <si>
    <t>基本料金＋電力量料金</t>
    <rPh sb="0" eb="2">
      <t>キホン</t>
    </rPh>
    <rPh sb="2" eb="4">
      <t>リョウキン</t>
    </rPh>
    <rPh sb="5" eb="7">
      <t>デンリョク</t>
    </rPh>
    <rPh sb="7" eb="8">
      <t>リョウ</t>
    </rPh>
    <rPh sb="8" eb="10">
      <t>リョウキン</t>
    </rPh>
    <phoneticPr fontId="10"/>
  </si>
  <si>
    <t>…③</t>
    <phoneticPr fontId="10"/>
  </si>
  <si>
    <t>【大袋地区センター】</t>
    <rPh sb="1" eb="3">
      <t>オオブクロ</t>
    </rPh>
    <rPh sb="3" eb="5">
      <t>チク</t>
    </rPh>
    <phoneticPr fontId="10"/>
  </si>
  <si>
    <t>【蒲生地区センター】</t>
    <rPh sb="1" eb="3">
      <t>ガモウ</t>
    </rPh>
    <rPh sb="3" eb="5">
      <t>チク</t>
    </rPh>
    <phoneticPr fontId="10"/>
  </si>
  <si>
    <t>【大相模地区センター】</t>
    <rPh sb="1" eb="2">
      <t>オオ</t>
    </rPh>
    <rPh sb="2" eb="4">
      <t>サガミ</t>
    </rPh>
    <rPh sb="4" eb="6">
      <t>チク</t>
    </rPh>
    <phoneticPr fontId="10"/>
  </si>
  <si>
    <t>【中央市民会館】</t>
    <rPh sb="1" eb="3">
      <t>チュウオウ</t>
    </rPh>
    <rPh sb="3" eb="5">
      <t>シミン</t>
    </rPh>
    <rPh sb="5" eb="7">
      <t>カイカン</t>
    </rPh>
    <phoneticPr fontId="10"/>
  </si>
  <si>
    <t>【北部市民会館】</t>
    <rPh sb="1" eb="3">
      <t>ホクブ</t>
    </rPh>
    <rPh sb="3" eb="5">
      <t>シミン</t>
    </rPh>
    <rPh sb="5" eb="7">
      <t>カイカン</t>
    </rPh>
    <phoneticPr fontId="10"/>
  </si>
  <si>
    <t>①＋②</t>
  </si>
  <si>
    <t>(基本料金)</t>
  </si>
  <si>
    <t>基本料金単価</t>
  </si>
  <si>
    <t>消 費 税 及 び</t>
  </si>
  <si>
    <t>地方消費税額</t>
  </si>
  <si>
    <t>円</t>
  </si>
  <si>
    <t>(電力量料金)</t>
  </si>
  <si>
    <t>1ヶ月あたりの契約電力</t>
    <rPh sb="2" eb="3">
      <t>ゲツ</t>
    </rPh>
    <phoneticPr fontId="10"/>
  </si>
  <si>
    <t>(１kWhにつき)</t>
    <phoneticPr fontId="20"/>
  </si>
  <si>
    <t>(１kWhにつき)</t>
    <phoneticPr fontId="20"/>
  </si>
  <si>
    <t>(１kWにつき)</t>
    <phoneticPr fontId="20"/>
  </si>
  <si>
    <t>消 費 税 及 び</t>
    <phoneticPr fontId="10"/>
  </si>
  <si>
    <t>地方消費税額</t>
    <phoneticPr fontId="10"/>
  </si>
  <si>
    <t>その他季月</t>
    <phoneticPr fontId="20"/>
  </si>
  <si>
    <t>夏季月(7月～9月)</t>
    <phoneticPr fontId="10"/>
  </si>
  <si>
    <t>円</t>
    <phoneticPr fontId="10"/>
  </si>
  <si>
    <t>円</t>
    <phoneticPr fontId="10"/>
  </si>
  <si>
    <t>合計</t>
    <rPh sb="0" eb="2">
      <t>ゴウケイ</t>
    </rPh>
    <phoneticPr fontId="10"/>
  </si>
  <si>
    <t>【内訳書計算方法】</t>
    <phoneticPr fontId="10"/>
  </si>
  <si>
    <t xml:space="preserve">【別紙及び統括表の算出方法について】
</t>
    <rPh sb="1" eb="3">
      <t>ベッシ</t>
    </rPh>
    <rPh sb="3" eb="4">
      <t>オヨ</t>
    </rPh>
    <rPh sb="5" eb="7">
      <t>トウカツ</t>
    </rPh>
    <rPh sb="7" eb="8">
      <t>ヒョウ</t>
    </rPh>
    <rPh sb="9" eb="11">
      <t>サンシュツ</t>
    </rPh>
    <rPh sb="11" eb="13">
      <t>ホウホウ</t>
    </rPh>
    <phoneticPr fontId="10"/>
  </si>
  <si>
    <r>
      <t>合 計＝</t>
    </r>
    <r>
      <rPr>
        <sz val="18"/>
        <color rgb="FF010202"/>
        <rFont val="ＭＳ Ｐ明朝"/>
        <family val="1"/>
        <charset val="128"/>
      </rPr>
      <t>a</t>
    </r>
    <phoneticPr fontId="10"/>
  </si>
  <si>
    <r>
      <t>合 計＝</t>
    </r>
    <r>
      <rPr>
        <sz val="18"/>
        <color rgb="FF010202"/>
        <rFont val="ＭＳ Ｐ明朝"/>
        <family val="1"/>
        <charset val="128"/>
      </rPr>
      <t>b</t>
    </r>
    <phoneticPr fontId="10"/>
  </si>
  <si>
    <r>
      <t>合 計＝</t>
    </r>
    <r>
      <rPr>
        <sz val="18"/>
        <color rgb="FF010202"/>
        <rFont val="ＭＳ Ｐ明朝"/>
        <family val="1"/>
        <charset val="128"/>
      </rPr>
      <t>c</t>
    </r>
    <phoneticPr fontId="10"/>
  </si>
  <si>
    <t>施設名</t>
    <rPh sb="0" eb="2">
      <t>シセツ</t>
    </rPh>
    <rPh sb="2" eb="3">
      <t>メイ</t>
    </rPh>
    <phoneticPr fontId="10"/>
  </si>
  <si>
    <t>年間合計額</t>
    <rPh sb="0" eb="2">
      <t>ネンカン</t>
    </rPh>
    <rPh sb="2" eb="4">
      <t>ゴウケイ</t>
    </rPh>
    <rPh sb="4" eb="5">
      <t>ガク</t>
    </rPh>
    <phoneticPr fontId="10"/>
  </si>
  <si>
    <t>桜井地区センター</t>
    <rPh sb="0" eb="2">
      <t>サクライ</t>
    </rPh>
    <rPh sb="2" eb="4">
      <t>チク</t>
    </rPh>
    <phoneticPr fontId="10"/>
  </si>
  <si>
    <t>増林地区センター</t>
    <rPh sb="0" eb="2">
      <t>マシバヤシ</t>
    </rPh>
    <rPh sb="2" eb="4">
      <t>チク</t>
    </rPh>
    <phoneticPr fontId="10"/>
  </si>
  <si>
    <t>大袋地区センター</t>
    <rPh sb="0" eb="2">
      <t>オオブクロ</t>
    </rPh>
    <rPh sb="2" eb="4">
      <t>チク</t>
    </rPh>
    <phoneticPr fontId="10"/>
  </si>
  <si>
    <t>荻島地区センター</t>
    <rPh sb="0" eb="2">
      <t>オギシマ</t>
    </rPh>
    <rPh sb="2" eb="4">
      <t>チク</t>
    </rPh>
    <phoneticPr fontId="10"/>
  </si>
  <si>
    <t>出羽地区センター</t>
    <rPh sb="0" eb="2">
      <t>デワ</t>
    </rPh>
    <rPh sb="2" eb="4">
      <t>チク</t>
    </rPh>
    <phoneticPr fontId="10"/>
  </si>
  <si>
    <t>蒲生地区センター</t>
    <rPh sb="0" eb="2">
      <t>ガモウ</t>
    </rPh>
    <rPh sb="2" eb="4">
      <t>チク</t>
    </rPh>
    <phoneticPr fontId="10"/>
  </si>
  <si>
    <t>大相模地区センター</t>
    <rPh sb="0" eb="1">
      <t>オオ</t>
    </rPh>
    <rPh sb="1" eb="3">
      <t>サガミ</t>
    </rPh>
    <rPh sb="3" eb="5">
      <t>チク</t>
    </rPh>
    <phoneticPr fontId="10"/>
  </si>
  <si>
    <t>南越谷地区センター</t>
    <rPh sb="0" eb="3">
      <t>ミナミコシガヤ</t>
    </rPh>
    <rPh sb="3" eb="5">
      <t>チク</t>
    </rPh>
    <phoneticPr fontId="10"/>
  </si>
  <si>
    <t>中央市民会館</t>
    <rPh sb="0" eb="2">
      <t>チュウオウ</t>
    </rPh>
    <rPh sb="2" eb="4">
      <t>シミン</t>
    </rPh>
    <rPh sb="4" eb="6">
      <t>カイカン</t>
    </rPh>
    <phoneticPr fontId="10"/>
  </si>
  <si>
    <t>北部市民会館</t>
    <rPh sb="0" eb="2">
      <t>ホクブ</t>
    </rPh>
    <rPh sb="2" eb="4">
      <t>シミン</t>
    </rPh>
    <rPh sb="4" eb="6">
      <t>カイカン</t>
    </rPh>
    <phoneticPr fontId="10"/>
  </si>
  <si>
    <t>赤山交流館</t>
    <rPh sb="0" eb="2">
      <t>アカヤマ</t>
    </rPh>
    <rPh sb="2" eb="5">
      <t>コウリュウカン</t>
    </rPh>
    <phoneticPr fontId="10"/>
  </si>
  <si>
    <t>大沢北交流館</t>
    <rPh sb="0" eb="2">
      <t>オオサワ</t>
    </rPh>
    <rPh sb="2" eb="3">
      <t>キタ</t>
    </rPh>
    <rPh sb="3" eb="5">
      <t>コウリュウ</t>
    </rPh>
    <rPh sb="5" eb="6">
      <t>カン</t>
    </rPh>
    <phoneticPr fontId="10"/>
  </si>
  <si>
    <t>南部交流館</t>
    <rPh sb="0" eb="2">
      <t>ナンブ</t>
    </rPh>
    <rPh sb="2" eb="5">
      <t>コウリュウカン</t>
    </rPh>
    <phoneticPr fontId="10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</si>
  <si>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10"/>
  </si>
  <si>
    <t>桜井交流館</t>
    <rPh sb="0" eb="2">
      <t>サクライ</t>
    </rPh>
    <rPh sb="2" eb="3">
      <t>コウ</t>
    </rPh>
    <rPh sb="4" eb="5">
      <t>カン</t>
    </rPh>
    <phoneticPr fontId="10"/>
  </si>
  <si>
    <t>【桜井地区センター】</t>
    <rPh sb="1" eb="3">
      <t>サクライ</t>
    </rPh>
    <rPh sb="3" eb="5">
      <t>チク</t>
    </rPh>
    <phoneticPr fontId="10"/>
  </si>
  <si>
    <t>【増林地区センター】</t>
    <rPh sb="1" eb="3">
      <t>マシバヤシ</t>
    </rPh>
    <rPh sb="3" eb="5">
      <t>チク</t>
    </rPh>
    <phoneticPr fontId="10"/>
  </si>
  <si>
    <t>【荻島地区センター】</t>
    <rPh sb="1" eb="3">
      <t>オギシマ</t>
    </rPh>
    <rPh sb="3" eb="5">
      <t>チク</t>
    </rPh>
    <phoneticPr fontId="10"/>
  </si>
  <si>
    <t>【出羽地区センター】</t>
    <rPh sb="1" eb="3">
      <t>デワ</t>
    </rPh>
    <rPh sb="3" eb="5">
      <t>チク</t>
    </rPh>
    <phoneticPr fontId="10"/>
  </si>
  <si>
    <t>【南越谷地区センター】</t>
    <rPh sb="1" eb="4">
      <t>ミナミコシガヤ</t>
    </rPh>
    <rPh sb="4" eb="6">
      <t>チク</t>
    </rPh>
    <phoneticPr fontId="10"/>
  </si>
  <si>
    <t>・本積算については、燃料費調整額・再生可能エネルギー賦課金は見込まないこと。</t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</si>
  <si>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月～平成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</si>
  <si>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</si>
  <si>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</si>
  <si>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5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</si>
  <si>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6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</si>
  <si>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7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</si>
  <si>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8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</si>
  <si>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9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</si>
  <si>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10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</si>
  <si>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11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</si>
  <si>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12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</si>
  <si>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</t>
    </r>
    <r>
      <rPr>
        <sz val="11"/>
        <color theme="1"/>
        <rFont val="ＭＳ 明朝"/>
        <family val="1"/>
        <charset val="128"/>
      </rPr>
      <t>月</t>
    </r>
    <phoneticPr fontId="10"/>
  </si>
  <si>
    <r>
      <t>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月</t>
    </r>
    <phoneticPr fontId="10"/>
  </si>
  <si>
    <t>別 紙</t>
    <phoneticPr fontId="10"/>
  </si>
  <si>
    <t>【赤山交流館】</t>
    <rPh sb="1" eb="3">
      <t>アカヤマ</t>
    </rPh>
    <rPh sb="3" eb="5">
      <t>コウリュウ</t>
    </rPh>
    <rPh sb="5" eb="6">
      <t>カン</t>
    </rPh>
    <rPh sb="6" eb="7">
      <t>キタダテ</t>
    </rPh>
    <phoneticPr fontId="10"/>
  </si>
  <si>
    <t>【大沢北交流館】</t>
    <rPh sb="1" eb="3">
      <t>オオサワ</t>
    </rPh>
    <rPh sb="3" eb="4">
      <t>キタ</t>
    </rPh>
    <rPh sb="4" eb="6">
      <t>コウリュウ</t>
    </rPh>
    <rPh sb="6" eb="7">
      <t>カン</t>
    </rPh>
    <rPh sb="7" eb="8">
      <t>キタダテ</t>
    </rPh>
    <phoneticPr fontId="10"/>
  </si>
  <si>
    <t>【大袋北交流館】</t>
    <rPh sb="1" eb="3">
      <t>オオフクロ</t>
    </rPh>
    <rPh sb="3" eb="4">
      <t>キタ</t>
    </rPh>
    <rPh sb="4" eb="6">
      <t>コウリュウ</t>
    </rPh>
    <rPh sb="6" eb="7">
      <t>カン</t>
    </rPh>
    <rPh sb="7" eb="8">
      <t>キタダテ</t>
    </rPh>
    <phoneticPr fontId="10"/>
  </si>
  <si>
    <t>【桜井交流館】</t>
    <rPh sb="1" eb="3">
      <t>サクライ</t>
    </rPh>
    <rPh sb="3" eb="5">
      <t>コウリュウ</t>
    </rPh>
    <rPh sb="5" eb="6">
      <t>カン</t>
    </rPh>
    <rPh sb="6" eb="7">
      <t>キタダテ</t>
    </rPh>
    <phoneticPr fontId="10"/>
  </si>
  <si>
    <t>【南部交流館】</t>
    <rPh sb="1" eb="3">
      <t>ナンブ</t>
    </rPh>
    <rPh sb="3" eb="5">
      <t>コウリュウ</t>
    </rPh>
    <rPh sb="5" eb="6">
      <t>カン</t>
    </rPh>
    <rPh sb="6" eb="7">
      <t>キタダテ</t>
    </rPh>
    <phoneticPr fontId="10"/>
  </si>
  <si>
    <t>【施設名】</t>
    <rPh sb="1" eb="3">
      <t>シセツ</t>
    </rPh>
    <rPh sb="3" eb="4">
      <t>メイ</t>
    </rPh>
    <rPh sb="4" eb="5">
      <t>キタダテ</t>
    </rPh>
    <phoneticPr fontId="10"/>
  </si>
  <si>
    <t>＠</t>
    <phoneticPr fontId="10"/>
  </si>
  <si>
    <t>×</t>
    <phoneticPr fontId="10"/>
  </si>
  <si>
    <t>従量料金単価</t>
    <phoneticPr fontId="10"/>
  </si>
  <si>
    <t>従量料金単価</t>
    <phoneticPr fontId="10"/>
  </si>
  <si>
    <t>【新方地区センター】</t>
    <rPh sb="1" eb="3">
      <t>シンポウ</t>
    </rPh>
    <rPh sb="3" eb="5">
      <t>チク</t>
    </rPh>
    <phoneticPr fontId="10"/>
  </si>
  <si>
    <t>新方地区センター</t>
    <rPh sb="0" eb="1">
      <t>ニイ</t>
    </rPh>
    <rPh sb="1" eb="2">
      <t>ガタ</t>
    </rPh>
    <rPh sb="2" eb="4">
      <t>チク</t>
    </rPh>
    <phoneticPr fontId="10"/>
  </si>
  <si>
    <t>年間合計金額</t>
    <rPh sb="0" eb="2">
      <t>ネンカン</t>
    </rPh>
    <rPh sb="2" eb="4">
      <t>ゴウケイ</t>
    </rPh>
    <rPh sb="4" eb="6">
      <t>キンガク</t>
    </rPh>
    <phoneticPr fontId="10"/>
  </si>
  <si>
    <t>赤山交流館</t>
    <rPh sb="0" eb="2">
      <t>アカヤマ</t>
    </rPh>
    <rPh sb="2" eb="4">
      <t>コウリュウ</t>
    </rPh>
    <rPh sb="4" eb="5">
      <t>カン</t>
    </rPh>
    <phoneticPr fontId="10"/>
  </si>
  <si>
    <t>南部交流館</t>
    <rPh sb="0" eb="2">
      <t>ナンブ</t>
    </rPh>
    <rPh sb="2" eb="4">
      <t>コウリュウ</t>
    </rPh>
    <rPh sb="4" eb="5">
      <t>カン</t>
    </rPh>
    <phoneticPr fontId="10"/>
  </si>
  <si>
    <t>桜井交流館</t>
    <rPh sb="0" eb="2">
      <t>サクライ</t>
    </rPh>
    <rPh sb="2" eb="4">
      <t>コウリュウ</t>
    </rPh>
    <rPh sb="4" eb="5">
      <t>カン</t>
    </rPh>
    <phoneticPr fontId="10"/>
  </si>
  <si>
    <t>合　　計</t>
    <rPh sb="0" eb="1">
      <t>ゴウ</t>
    </rPh>
    <rPh sb="3" eb="4">
      <t>ケイ</t>
    </rPh>
    <phoneticPr fontId="10"/>
  </si>
  <si>
    <t>総括表明細</t>
    <rPh sb="0" eb="2">
      <t>ソウカツ</t>
    </rPh>
    <rPh sb="2" eb="3">
      <t>ヒョウ</t>
    </rPh>
    <rPh sb="3" eb="5">
      <t>メイサイ</t>
    </rPh>
    <phoneticPr fontId="10"/>
  </si>
  <si>
    <r>
      <t>消費税は1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％で積算してください。</t>
    </r>
    <rPh sb="0" eb="3">
      <t>ショウヒゼイ</t>
    </rPh>
    <rPh sb="8" eb="10">
      <t>セキサン</t>
    </rPh>
    <phoneticPr fontId="10"/>
  </si>
  <si>
    <t>　下記の表の黄色セル（契約希望単価（税抜）、消費税）を入力してください。なお、合計単価（a,b,c）は自動で入力されます。また、黄色セルを入力することで、別紙及び統括表も自動で算出されます。
　総括表に記載されている合計金額を見積金額とし、その金額に１１０分の１００（当該金額に１円未満の端数が生じた場合は、切り上げた金額とする）に相当する金額を入札金額とします。</t>
    <rPh sb="1" eb="3">
      <t>カキ</t>
    </rPh>
    <rPh sb="4" eb="5">
      <t>ヒョウ</t>
    </rPh>
    <rPh sb="6" eb="8">
      <t>キイロ</t>
    </rPh>
    <rPh sb="11" eb="13">
      <t>ケイヤク</t>
    </rPh>
    <rPh sb="13" eb="15">
      <t>キボウ</t>
    </rPh>
    <rPh sb="15" eb="17">
      <t>タンカ</t>
    </rPh>
    <rPh sb="18" eb="19">
      <t>ゼイ</t>
    </rPh>
    <rPh sb="19" eb="20">
      <t>ヌ</t>
    </rPh>
    <rPh sb="22" eb="25">
      <t>ショウヒゼイ</t>
    </rPh>
    <rPh sb="27" eb="29">
      <t>ニュウリョク</t>
    </rPh>
    <rPh sb="39" eb="41">
      <t>ゴウケイ</t>
    </rPh>
    <rPh sb="41" eb="43">
      <t>タンカ</t>
    </rPh>
    <rPh sb="51" eb="53">
      <t>ジドウ</t>
    </rPh>
    <rPh sb="54" eb="56">
      <t>ニュウリョク</t>
    </rPh>
    <rPh sb="64" eb="66">
      <t>キイロ</t>
    </rPh>
    <rPh sb="69" eb="71">
      <t>ニュウリョク</t>
    </rPh>
    <rPh sb="77" eb="79">
      <t>ベッシ</t>
    </rPh>
    <rPh sb="79" eb="80">
      <t>オヨ</t>
    </rPh>
    <rPh sb="81" eb="83">
      <t>トウカツ</t>
    </rPh>
    <rPh sb="83" eb="84">
      <t>ヒョウ</t>
    </rPh>
    <rPh sb="85" eb="87">
      <t>ジドウ</t>
    </rPh>
    <rPh sb="88" eb="90">
      <t>サンシュツ</t>
    </rPh>
    <rPh sb="97" eb="99">
      <t>ソウカツ</t>
    </rPh>
    <rPh sb="99" eb="100">
      <t>ヒョウ</t>
    </rPh>
    <rPh sb="101" eb="103">
      <t>キサイ</t>
    </rPh>
    <rPh sb="108" eb="110">
      <t>ゴウケイ</t>
    </rPh>
    <rPh sb="110" eb="112">
      <t>キンガク</t>
    </rPh>
    <rPh sb="113" eb="115">
      <t>ミツモリ</t>
    </rPh>
    <rPh sb="115" eb="117">
      <t>キンガク</t>
    </rPh>
    <rPh sb="122" eb="124">
      <t>キンガク</t>
    </rPh>
    <rPh sb="128" eb="129">
      <t>ブン</t>
    </rPh>
    <rPh sb="134" eb="136">
      <t>トウガイ</t>
    </rPh>
    <rPh sb="136" eb="138">
      <t>キンガク</t>
    </rPh>
    <rPh sb="140" eb="141">
      <t>エン</t>
    </rPh>
    <rPh sb="141" eb="143">
      <t>ミマン</t>
    </rPh>
    <rPh sb="144" eb="146">
      <t>ハスウ</t>
    </rPh>
    <rPh sb="147" eb="148">
      <t>ショウ</t>
    </rPh>
    <rPh sb="150" eb="152">
      <t>バアイ</t>
    </rPh>
    <rPh sb="154" eb="155">
      <t>キ</t>
    </rPh>
    <rPh sb="156" eb="157">
      <t>ア</t>
    </rPh>
    <rPh sb="159" eb="161">
      <t>キンガク</t>
    </rPh>
    <rPh sb="166" eb="168">
      <t>ソウトウ</t>
    </rPh>
    <rPh sb="170" eb="172">
      <t>キンガク</t>
    </rPh>
    <rPh sb="173" eb="175">
      <t>ニュウサツ</t>
    </rPh>
    <rPh sb="175" eb="177">
      <t>キンガク</t>
    </rPh>
    <phoneticPr fontId="10"/>
  </si>
  <si>
    <t>契約電力および予定電力量</t>
    <rPh sb="0" eb="2">
      <t>ケイヤク</t>
    </rPh>
    <rPh sb="2" eb="4">
      <t>デンリョク</t>
    </rPh>
    <rPh sb="7" eb="9">
      <t>ヨテイ</t>
    </rPh>
    <rPh sb="9" eb="11">
      <t>デンリョク</t>
    </rPh>
    <rPh sb="11" eb="12">
      <t>リョウ</t>
    </rPh>
    <phoneticPr fontId="33"/>
  </si>
  <si>
    <t>施設名称</t>
    <phoneticPr fontId="33"/>
  </si>
  <si>
    <t>需要場所（住所）</t>
    <rPh sb="0" eb="2">
      <t>ジュヨウ</t>
    </rPh>
    <rPh sb="2" eb="4">
      <t>バショ</t>
    </rPh>
    <rPh sb="5" eb="7">
      <t>ジュウショ</t>
    </rPh>
    <phoneticPr fontId="33"/>
  </si>
  <si>
    <t>業種</t>
    <rPh sb="0" eb="2">
      <t>ギョウシュ</t>
    </rPh>
    <phoneticPr fontId="33"/>
  </si>
  <si>
    <t>契約電力
（ｋＷ）</t>
    <phoneticPr fontId="33"/>
  </si>
  <si>
    <t>施設別合計</t>
    <rPh sb="0" eb="2">
      <t>シセツ</t>
    </rPh>
    <rPh sb="2" eb="3">
      <t>ベツ</t>
    </rPh>
    <rPh sb="3" eb="4">
      <t>ゴウ</t>
    </rPh>
    <rPh sb="4" eb="5">
      <t>ケイ</t>
    </rPh>
    <phoneticPr fontId="33"/>
  </si>
  <si>
    <t>4月</t>
    <rPh sb="1" eb="2">
      <t>ガツ</t>
    </rPh>
    <phoneticPr fontId="33"/>
  </si>
  <si>
    <t>5月</t>
    <rPh sb="1" eb="2">
      <t>ガツ</t>
    </rPh>
    <phoneticPr fontId="33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</si>
  <si>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</si>
  <si>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</si>
  <si>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</si>
  <si>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</si>
  <si>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</si>
  <si>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</si>
  <si>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</si>
  <si>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3"/>
  </si>
  <si>
    <t>2月</t>
    <rPh sb="1" eb="2">
      <t>ガツ</t>
    </rPh>
    <phoneticPr fontId="33"/>
  </si>
  <si>
    <t>3月</t>
    <rPh sb="1" eb="2">
      <t>ガツ</t>
    </rPh>
    <phoneticPr fontId="33"/>
  </si>
  <si>
    <t>桜井地区センター</t>
    <rPh sb="0" eb="2">
      <t>サクライ</t>
    </rPh>
    <rPh sb="2" eb="4">
      <t>チク</t>
    </rPh>
    <phoneticPr fontId="33"/>
  </si>
  <si>
    <t>越谷市大字下間久里７９２番地１</t>
    <rPh sb="0" eb="3">
      <t>コシガヤシ</t>
    </rPh>
    <rPh sb="3" eb="5">
      <t>オオアザ</t>
    </rPh>
    <rPh sb="5" eb="9">
      <t>シモマクリ</t>
    </rPh>
    <rPh sb="12" eb="14">
      <t>バンチ</t>
    </rPh>
    <phoneticPr fontId="33"/>
  </si>
  <si>
    <t>庁舎</t>
    <rPh sb="0" eb="2">
      <t>チョウシャ</t>
    </rPh>
    <phoneticPr fontId="33"/>
  </si>
  <si>
    <t>新方地区センター</t>
    <rPh sb="0" eb="1">
      <t>ニイ</t>
    </rPh>
    <rPh sb="1" eb="2">
      <t>ガタ</t>
    </rPh>
    <rPh sb="2" eb="4">
      <t>チク</t>
    </rPh>
    <phoneticPr fontId="33"/>
  </si>
  <si>
    <t>越谷市大字大吉４７０番地１</t>
    <rPh sb="0" eb="3">
      <t>コシガヤシ</t>
    </rPh>
    <rPh sb="3" eb="5">
      <t>オオアザ</t>
    </rPh>
    <rPh sb="5" eb="7">
      <t>オオヨシ</t>
    </rPh>
    <rPh sb="10" eb="12">
      <t>バンチ</t>
    </rPh>
    <phoneticPr fontId="33"/>
  </si>
  <si>
    <t>増林地区センター</t>
    <rPh sb="0" eb="2">
      <t>マシバヤシ</t>
    </rPh>
    <rPh sb="2" eb="4">
      <t>チク</t>
    </rPh>
    <phoneticPr fontId="33"/>
  </si>
  <si>
    <t>越谷市増林三丁目４番地１</t>
    <rPh sb="0" eb="3">
      <t>コシガヤシ</t>
    </rPh>
    <rPh sb="3" eb="5">
      <t>マシバヤシ</t>
    </rPh>
    <rPh sb="5" eb="8">
      <t>サンチョウメ</t>
    </rPh>
    <rPh sb="9" eb="11">
      <t>バンチ</t>
    </rPh>
    <phoneticPr fontId="33"/>
  </si>
  <si>
    <t>大袋地区センター</t>
    <rPh sb="0" eb="2">
      <t>オオブクロ</t>
    </rPh>
    <rPh sb="2" eb="4">
      <t>チク</t>
    </rPh>
    <phoneticPr fontId="33"/>
  </si>
  <si>
    <t>越谷市大字大竹１６０番地２</t>
    <rPh sb="0" eb="13">
      <t>オオブクロ</t>
    </rPh>
    <phoneticPr fontId="33"/>
  </si>
  <si>
    <t>荻島地区センター</t>
    <rPh sb="0" eb="2">
      <t>オギシマ</t>
    </rPh>
    <rPh sb="2" eb="4">
      <t>チク</t>
    </rPh>
    <phoneticPr fontId="33"/>
  </si>
  <si>
    <t>越谷市大字南荻島１９０番地１</t>
    <rPh sb="0" eb="3">
      <t>コシガヤシ</t>
    </rPh>
    <rPh sb="3" eb="5">
      <t>オオアザ</t>
    </rPh>
    <rPh sb="5" eb="8">
      <t>ミナミオギシマ</t>
    </rPh>
    <rPh sb="11" eb="13">
      <t>バンチ</t>
    </rPh>
    <phoneticPr fontId="33"/>
  </si>
  <si>
    <t>出羽地区センター</t>
    <rPh sb="0" eb="2">
      <t>デワ</t>
    </rPh>
    <rPh sb="2" eb="4">
      <t>チク</t>
    </rPh>
    <phoneticPr fontId="33"/>
  </si>
  <si>
    <t>越谷市七左町四丁目２４８番地１</t>
    <rPh sb="0" eb="3">
      <t>コシガヤシ</t>
    </rPh>
    <rPh sb="3" eb="6">
      <t>シチザチョウ</t>
    </rPh>
    <rPh sb="6" eb="9">
      <t>ヨンチョウメ</t>
    </rPh>
    <rPh sb="12" eb="14">
      <t>バンチ</t>
    </rPh>
    <phoneticPr fontId="33"/>
  </si>
  <si>
    <t>蒲生地区センター</t>
    <rPh sb="0" eb="2">
      <t>ガモウ</t>
    </rPh>
    <rPh sb="2" eb="4">
      <t>チク</t>
    </rPh>
    <phoneticPr fontId="33"/>
  </si>
  <si>
    <t>越谷市登戸町３３番１６号</t>
    <rPh sb="0" eb="12">
      <t>ガモウ</t>
    </rPh>
    <phoneticPr fontId="33"/>
  </si>
  <si>
    <t>大相模地区センター</t>
    <rPh sb="0" eb="3">
      <t>オオサガミ</t>
    </rPh>
    <rPh sb="3" eb="5">
      <t>チク</t>
    </rPh>
    <phoneticPr fontId="33"/>
  </si>
  <si>
    <t>越谷市相模町三丁目４２番地１</t>
    <rPh sb="0" eb="14">
      <t>オオサガミ</t>
    </rPh>
    <phoneticPr fontId="33"/>
  </si>
  <si>
    <t>南越谷地区センター</t>
    <rPh sb="0" eb="3">
      <t>ミナミコシガヤ</t>
    </rPh>
    <rPh sb="3" eb="5">
      <t>チク</t>
    </rPh>
    <phoneticPr fontId="33"/>
  </si>
  <si>
    <t>越谷市南越谷四丁目２１番地１</t>
    <phoneticPr fontId="33"/>
  </si>
  <si>
    <t>中央市民会館</t>
    <rPh sb="0" eb="2">
      <t>チュウオウ</t>
    </rPh>
    <rPh sb="2" eb="4">
      <t>シミン</t>
    </rPh>
    <rPh sb="4" eb="6">
      <t>カイカン</t>
    </rPh>
    <phoneticPr fontId="33"/>
  </si>
  <si>
    <t>越谷市越ヶ谷四丁目１番１号</t>
    <rPh sb="0" eb="13">
      <t>チュウオウ</t>
    </rPh>
    <phoneticPr fontId="33"/>
  </si>
  <si>
    <t>北部市民会館</t>
    <rPh sb="0" eb="2">
      <t>ホクブ</t>
    </rPh>
    <rPh sb="2" eb="4">
      <t>シミン</t>
    </rPh>
    <rPh sb="4" eb="6">
      <t>カイカン</t>
    </rPh>
    <phoneticPr fontId="33"/>
  </si>
  <si>
    <t>越谷市大字恩間１８１番地１</t>
    <rPh sb="0" eb="13">
      <t>ホクブ</t>
    </rPh>
    <phoneticPr fontId="33"/>
  </si>
  <si>
    <t>赤山交流館</t>
    <rPh sb="0" eb="2">
      <t>アカヤマ</t>
    </rPh>
    <rPh sb="2" eb="5">
      <t>コウリュウカン</t>
    </rPh>
    <phoneticPr fontId="33"/>
  </si>
  <si>
    <t>越谷市赤山町三丁目１２８番地１</t>
    <phoneticPr fontId="33"/>
  </si>
  <si>
    <t>大沢北交流館</t>
    <rPh sb="0" eb="2">
      <t>オオサワ</t>
    </rPh>
    <rPh sb="2" eb="3">
      <t>キタ</t>
    </rPh>
    <rPh sb="3" eb="5">
      <t>コウリュウ</t>
    </rPh>
    <rPh sb="5" eb="6">
      <t>カン</t>
    </rPh>
    <phoneticPr fontId="33"/>
  </si>
  <si>
    <t>越谷市大字大里３２６番地１</t>
    <rPh sb="3" eb="5">
      <t>オオアザ</t>
    </rPh>
    <phoneticPr fontId="33"/>
  </si>
  <si>
    <t>南部交流館</t>
    <rPh sb="0" eb="2">
      <t>ナンブ</t>
    </rPh>
    <rPh sb="2" eb="4">
      <t>コウリュウ</t>
    </rPh>
    <rPh sb="4" eb="5">
      <t>カン</t>
    </rPh>
    <phoneticPr fontId="33"/>
  </si>
  <si>
    <t>越谷市南町一丁目２２番１３号</t>
    <phoneticPr fontId="33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</si>
  <si>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33"/>
  </si>
  <si>
    <t>越谷市大字袋山５６５番地４</t>
    <rPh sb="3" eb="5">
      <t>オオアザ</t>
    </rPh>
    <phoneticPr fontId="33"/>
  </si>
  <si>
    <t>桜井交流館</t>
    <rPh sb="0" eb="2">
      <t>サクライ</t>
    </rPh>
    <rPh sb="2" eb="4">
      <t>コウリュウ</t>
    </rPh>
    <rPh sb="4" eb="5">
      <t>カン</t>
    </rPh>
    <phoneticPr fontId="33"/>
  </si>
  <si>
    <t>越谷市大字大泊７３０番地２</t>
    <rPh sb="3" eb="5">
      <t>オオアザ</t>
    </rPh>
    <phoneticPr fontId="33"/>
  </si>
  <si>
    <t>斎場</t>
    <rPh sb="0" eb="2">
      <t>サイジョウ</t>
    </rPh>
    <phoneticPr fontId="33"/>
  </si>
  <si>
    <t>越谷市大字増林３９８９番地１</t>
    <rPh sb="3" eb="5">
      <t>オオアザ</t>
    </rPh>
    <rPh sb="5" eb="7">
      <t>マシバヤシ</t>
    </rPh>
    <phoneticPr fontId="33"/>
  </si>
  <si>
    <t>月別合計</t>
    <phoneticPr fontId="33"/>
  </si>
  <si>
    <t>【斎場】</t>
    <rPh sb="1" eb="3">
      <t>サイジョウ</t>
    </rPh>
    <rPh sb="3" eb="4">
      <t>キタダテ</t>
    </rPh>
    <phoneticPr fontId="10"/>
  </si>
  <si>
    <t>斎場</t>
    <rPh sb="0" eb="2">
      <t>サイジョウ</t>
    </rPh>
    <phoneticPr fontId="10"/>
  </si>
  <si>
    <t>大沢地区センター</t>
    <rPh sb="0" eb="4">
      <t>オオサワチク</t>
    </rPh>
    <phoneticPr fontId="10"/>
  </si>
  <si>
    <t>越谷市東大沢一丁目１２番地１</t>
    <rPh sb="0" eb="3">
      <t>コシガヤシ</t>
    </rPh>
    <rPh sb="3" eb="6">
      <t>ヒガシオオサワ</t>
    </rPh>
    <rPh sb="6" eb="9">
      <t>1チョウメ</t>
    </rPh>
    <rPh sb="11" eb="13">
      <t>バンチ</t>
    </rPh>
    <phoneticPr fontId="10"/>
  </si>
  <si>
    <t>庁舎</t>
    <rPh sb="0" eb="2">
      <t>チョウシャ</t>
    </rPh>
    <phoneticPr fontId="10"/>
  </si>
  <si>
    <t>大沢地区センター</t>
    <rPh sb="0" eb="4">
      <t>オオサワチク</t>
    </rPh>
    <phoneticPr fontId="10"/>
  </si>
  <si>
    <t>使用予定電力量（ｋWh)　令和２年度実績による</t>
    <rPh sb="0" eb="2">
      <t>シヨウ</t>
    </rPh>
    <rPh sb="2" eb="4">
      <t>ヨテイ</t>
    </rPh>
    <rPh sb="4" eb="6">
      <t>デンリョク</t>
    </rPh>
    <rPh sb="6" eb="7">
      <t>リョウ</t>
    </rPh>
    <rPh sb="13" eb="15">
      <t>レイワ</t>
    </rPh>
    <rPh sb="16" eb="18">
      <t>ネンド</t>
    </rPh>
    <rPh sb="18" eb="20">
      <t>ジッセキ</t>
    </rPh>
    <phoneticPr fontId="33"/>
  </si>
  <si>
    <t>【大沢地区センター】</t>
    <rPh sb="1" eb="3">
      <t>ダイサワ</t>
    </rPh>
    <rPh sb="3" eb="5">
      <t>チク</t>
    </rPh>
    <phoneticPr fontId="10"/>
  </si>
  <si>
    <t>令和4年3月</t>
    <rPh sb="0" eb="2">
      <t>レイワ</t>
    </rPh>
    <rPh sb="3" eb="4">
      <t>ネン</t>
    </rPh>
    <rPh sb="5" eb="6">
      <t>ガツ</t>
    </rPh>
    <phoneticPr fontId="10"/>
  </si>
  <si>
    <t>令和4年4月</t>
    <rPh sb="0" eb="2">
      <t>レイワ</t>
    </rPh>
    <rPh sb="3" eb="4">
      <t>ネン</t>
    </rPh>
    <rPh sb="5" eb="6">
      <t>ガツ</t>
    </rPh>
    <phoneticPr fontId="10"/>
  </si>
  <si>
    <t>令和4年5月</t>
    <rPh sb="0" eb="2">
      <t>レイワ</t>
    </rPh>
    <rPh sb="3" eb="4">
      <t>ネン</t>
    </rPh>
    <rPh sb="5" eb="6">
      <t>ガツ</t>
    </rPh>
    <phoneticPr fontId="10"/>
  </si>
  <si>
    <t>令和4年6月</t>
    <rPh sb="0" eb="2">
      <t>レイワ</t>
    </rPh>
    <rPh sb="3" eb="4">
      <t>ネン</t>
    </rPh>
    <rPh sb="5" eb="6">
      <t>ガツ</t>
    </rPh>
    <phoneticPr fontId="10"/>
  </si>
  <si>
    <t>令和4年7月</t>
    <rPh sb="0" eb="2">
      <t>レイワ</t>
    </rPh>
    <rPh sb="3" eb="4">
      <t>ネン</t>
    </rPh>
    <rPh sb="5" eb="6">
      <t>ガツ</t>
    </rPh>
    <phoneticPr fontId="10"/>
  </si>
  <si>
    <t>令和4年8月</t>
    <rPh sb="0" eb="2">
      <t>レイワ</t>
    </rPh>
    <rPh sb="3" eb="4">
      <t>ネン</t>
    </rPh>
    <rPh sb="5" eb="6">
      <t>ガツ</t>
    </rPh>
    <phoneticPr fontId="10"/>
  </si>
  <si>
    <t>令和4年9月</t>
    <rPh sb="0" eb="2">
      <t>レイワ</t>
    </rPh>
    <rPh sb="3" eb="4">
      <t>ネン</t>
    </rPh>
    <rPh sb="5" eb="6">
      <t>ガツ</t>
    </rPh>
    <phoneticPr fontId="10"/>
  </si>
  <si>
    <t>令和4年10月</t>
    <rPh sb="0" eb="2">
      <t>レイワ</t>
    </rPh>
    <rPh sb="3" eb="4">
      <t>ネン</t>
    </rPh>
    <rPh sb="6" eb="7">
      <t>ガツ</t>
    </rPh>
    <phoneticPr fontId="10"/>
  </si>
  <si>
    <t>令和4年11月</t>
    <rPh sb="0" eb="2">
      <t>レイワ</t>
    </rPh>
    <rPh sb="3" eb="4">
      <t>ネン</t>
    </rPh>
    <rPh sb="6" eb="7">
      <t>ガツ</t>
    </rPh>
    <phoneticPr fontId="10"/>
  </si>
  <si>
    <t>令和4年12月</t>
    <rPh sb="0" eb="2">
      <t>レイワ</t>
    </rPh>
    <rPh sb="3" eb="4">
      <t>ネン</t>
    </rPh>
    <rPh sb="6" eb="7">
      <t>ガツ</t>
    </rPh>
    <phoneticPr fontId="10"/>
  </si>
  <si>
    <r>
      <t>令和5年1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ＭＳ 明朝"/>
        <family val="1"/>
        <charset val="128"/>
      </rPr>
      <t/>
    </r>
    <rPh sb="0" eb="2">
      <t>レイワ</t>
    </rPh>
    <phoneticPr fontId="10"/>
  </si>
  <si>
    <r>
      <t>令和5年2月</t>
    </r>
    <r>
      <rPr>
        <sz val="11"/>
        <color theme="1"/>
        <rFont val="ＭＳ 明朝"/>
        <family val="1"/>
        <charset val="128"/>
      </rPr>
      <t/>
    </r>
    <rPh sb="0" eb="2">
      <t>レイワ</t>
    </rPh>
    <phoneticPr fontId="10"/>
  </si>
  <si>
    <t>○各月で基本料金、電力量料金をそれぞれ算出し合計した後、端数を切り捨てる。
○別紙及び統括表の年間合計額は、端数を切り捨てた各月額を合計したもの。</t>
    <rPh sb="1" eb="3">
      <t>カクゲツ</t>
    </rPh>
    <rPh sb="4" eb="6">
      <t>キホン</t>
    </rPh>
    <rPh sb="6" eb="8">
      <t>リョウキン</t>
    </rPh>
    <rPh sb="9" eb="11">
      <t>デンリョク</t>
    </rPh>
    <rPh sb="11" eb="12">
      <t>リョウ</t>
    </rPh>
    <rPh sb="12" eb="14">
      <t>リョウキン</t>
    </rPh>
    <rPh sb="19" eb="21">
      <t>サンシュツ</t>
    </rPh>
    <rPh sb="22" eb="24">
      <t>ゴウケイ</t>
    </rPh>
    <rPh sb="26" eb="27">
      <t>アト</t>
    </rPh>
    <rPh sb="28" eb="30">
      <t>ハスウ</t>
    </rPh>
    <rPh sb="31" eb="32">
      <t>キ</t>
    </rPh>
    <rPh sb="33" eb="34">
      <t>ス</t>
    </rPh>
    <rPh sb="39" eb="41">
      <t>ベッシ</t>
    </rPh>
    <rPh sb="41" eb="42">
      <t>オヨ</t>
    </rPh>
    <rPh sb="43" eb="45">
      <t>トウカツ</t>
    </rPh>
    <rPh sb="45" eb="46">
      <t>ヒョウ</t>
    </rPh>
    <rPh sb="47" eb="49">
      <t>ネンカン</t>
    </rPh>
    <rPh sb="49" eb="51">
      <t>ゴウケイ</t>
    </rPh>
    <rPh sb="51" eb="52">
      <t>ガク</t>
    </rPh>
    <rPh sb="54" eb="56">
      <t>ハスウ</t>
    </rPh>
    <rPh sb="57" eb="58">
      <t>キ</t>
    </rPh>
    <rPh sb="59" eb="60">
      <t>ス</t>
    </rPh>
    <rPh sb="62" eb="64">
      <t>カクゲツ</t>
    </rPh>
    <rPh sb="64" eb="65">
      <t>ガク</t>
    </rPh>
    <rPh sb="66" eb="68">
      <t>ゴウケイ</t>
    </rPh>
    <phoneticPr fontId="10"/>
  </si>
  <si>
    <t>R4.3</t>
    <phoneticPr fontId="10"/>
  </si>
  <si>
    <t>R4.4</t>
  </si>
  <si>
    <t>R4.5</t>
  </si>
  <si>
    <t>R4.6</t>
  </si>
  <si>
    <t>R4.7</t>
  </si>
  <si>
    <t>R4.8</t>
  </si>
  <si>
    <t>R4.9</t>
  </si>
  <si>
    <t>R4.10</t>
  </si>
  <si>
    <t>R4.11</t>
  </si>
  <si>
    <t>R4.12</t>
  </si>
  <si>
    <t>R5.1</t>
    <phoneticPr fontId="10"/>
  </si>
  <si>
    <t>R5.2</t>
    <phoneticPr fontId="10"/>
  </si>
  <si>
    <t>a</t>
    <phoneticPr fontId="10"/>
  </si>
  <si>
    <t>b</t>
    <phoneticPr fontId="10"/>
  </si>
  <si>
    <t>c</t>
    <phoneticPr fontId="10"/>
  </si>
  <si>
    <t>kW×0.85=</t>
    <phoneticPr fontId="10"/>
  </si>
  <si>
    <t>円</t>
    <rPh sb="0" eb="1">
      <t>エン</t>
    </rPh>
    <phoneticPr fontId="10"/>
  </si>
  <si>
    <t>①合計</t>
    <rPh sb="1" eb="3">
      <t>ゴウケイ</t>
    </rPh>
    <phoneticPr fontId="10"/>
  </si>
  <si>
    <t>　・契約電力及び最大需要電力の単位は１キロワットとし、その端数は、小数点以下第１位で四捨五入する。
　・使用電力量の単位は、１キロワット時とし、その端数は、小数点以下第１位で四捨五入する。
　</t>
    <rPh sb="2" eb="4">
      <t>ケイヤク</t>
    </rPh>
    <rPh sb="4" eb="6">
      <t>デンリョク</t>
    </rPh>
    <rPh sb="6" eb="7">
      <t>オヨ</t>
    </rPh>
    <rPh sb="8" eb="10">
      <t>サイダイ</t>
    </rPh>
    <rPh sb="10" eb="12">
      <t>ジュヨウ</t>
    </rPh>
    <rPh sb="12" eb="14">
      <t>デンリョク</t>
    </rPh>
    <rPh sb="15" eb="17">
      <t>タンイ</t>
    </rPh>
    <rPh sb="29" eb="31">
      <t>ハスウ</t>
    </rPh>
    <rPh sb="33" eb="36">
      <t>ショウスウテン</t>
    </rPh>
    <rPh sb="36" eb="38">
      <t>イカ</t>
    </rPh>
    <rPh sb="38" eb="39">
      <t>ダイ</t>
    </rPh>
    <rPh sb="40" eb="41">
      <t>イ</t>
    </rPh>
    <rPh sb="52" eb="54">
      <t>シヨウ</t>
    </rPh>
    <rPh sb="54" eb="56">
      <t>デンリョク</t>
    </rPh>
    <rPh sb="56" eb="57">
      <t>リョウ</t>
    </rPh>
    <rPh sb="58" eb="60">
      <t>タンイ</t>
    </rPh>
    <rPh sb="68" eb="69">
      <t>ジ</t>
    </rPh>
    <rPh sb="74" eb="76">
      <t>ハスウ</t>
    </rPh>
    <rPh sb="78" eb="81">
      <t>ショウスウテン</t>
    </rPh>
    <rPh sb="81" eb="83">
      <t>イカ</t>
    </rPh>
    <rPh sb="83" eb="84">
      <t>ダイ</t>
    </rPh>
    <rPh sb="85" eb="86">
      <t>イ</t>
    </rPh>
    <rPh sb="87" eb="91">
      <t>シシャゴニュウ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</si>
</sst>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&quot;月　×&quot;"/>
    <numFmt numFmtId="177" formatCode="#,##0.00&quot;円&quot;"/>
    <numFmt numFmtId="178" formatCode="#,##0&quot;kW　×&quot;"/>
    <numFmt numFmtId="179" formatCode="#,##0_);[Red]\(#,##0\)"/>
  </numFmts>
  <fonts count="3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01020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01020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010202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/>
      <top/>
      <bottom style="medium">
        <color rgb="FF010202"/>
      </bottom>
      <diagonal/>
    </border>
    <border>
      <left/>
      <right/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 style="medium">
        <color rgb="FF010202"/>
      </top>
      <bottom/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 style="medium">
        <color rgb="FF010202"/>
      </bottom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010202"/>
      </diagonal>
    </border>
    <border>
      <left/>
      <right style="medium">
        <color rgb="FF010202"/>
      </right>
      <top style="medium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/>
      <diagonal/>
    </border>
    <border>
      <left style="medium">
        <color rgb="FF010202"/>
      </left>
      <right/>
      <top/>
      <bottom style="medium">
        <color rgb="FF010202"/>
      </bottom>
      <diagonal/>
    </border>
    <border>
      <left style="medium">
        <color indexed="64"/>
      </left>
      <right/>
      <top style="medium">
        <color rgb="FF010202"/>
      </top>
      <bottom/>
      <diagonal/>
    </border>
    <border>
      <left/>
      <right style="medium">
        <color rgb="FF010202"/>
      </right>
      <top/>
      <bottom style="medium">
        <color indexed="64"/>
      </bottom>
      <diagonal/>
    </border>
    <border>
      <left style="medium">
        <color rgb="FF010202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/>
      <bottom style="medium">
        <color indexed="64"/>
      </bottom>
      <diagonal style="thin">
        <color rgb="FF010202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9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0" xfId="0" applyBorder="1"/>
    <xf numFmtId="0" fontId="0" fillId="0" borderId="8" xfId="0" applyBorder="1"/>
    <xf numFmtId="0" fontId="0" fillId="0" borderId="0" xfId="0" applyNumberFormat="1" applyFill="1" applyBorder="1" applyAlignment="1">
      <alignment horizontal="center"/>
    </xf>
    <xf numFmtId="0" fontId="0" fillId="0" borderId="8" xfId="0" applyBorder="1" applyAlignment="1"/>
    <xf numFmtId="0" fontId="0" fillId="0" borderId="12" xfId="0" applyBorder="1"/>
    <xf numFmtId="0" fontId="0" fillId="0" borderId="7" xfId="0" applyBorder="1"/>
    <xf numFmtId="0" fontId="0" fillId="0" borderId="13" xfId="0" applyBorder="1"/>
    <xf numFmtId="3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6" xfId="0" applyNumberFormat="1" applyFill="1" applyBorder="1" applyAlignment="1">
      <alignment horizontal="left"/>
    </xf>
    <xf numFmtId="3" fontId="0" fillId="0" borderId="16" xfId="0" applyNumberFormat="1" applyBorder="1" applyAlignment="1">
      <alignment horizontal="center"/>
    </xf>
    <xf numFmtId="0" fontId="0" fillId="0" borderId="16" xfId="0" applyBorder="1" applyAlignment="1"/>
    <xf numFmtId="0" fontId="0" fillId="0" borderId="5" xfId="0" applyBorder="1"/>
    <xf numFmtId="0" fontId="0" fillId="0" borderId="7" xfId="0" applyNumberFormat="1" applyFill="1" applyBorder="1" applyAlignment="1">
      <alignment horizontal="left"/>
    </xf>
    <xf numFmtId="3" fontId="0" fillId="0" borderId="7" xfId="0" applyNumberForma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right"/>
    </xf>
    <xf numFmtId="0" fontId="0" fillId="0" borderId="17" xfId="0" applyBorder="1" applyAlignment="1"/>
    <xf numFmtId="0" fontId="15" fillId="0" borderId="12" xfId="0" applyFont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 applyAlignment="1"/>
    <xf numFmtId="0" fontId="0" fillId="0" borderId="15" xfId="0" applyBorder="1"/>
    <xf numFmtId="0" fontId="0" fillId="0" borderId="14" xfId="0" applyBorder="1"/>
    <xf numFmtId="0" fontId="16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8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9" fillId="0" borderId="0" xfId="1">
      <alignment vertical="center"/>
    </xf>
    <xf numFmtId="0" fontId="18" fillId="0" borderId="20" xfId="1" applyFont="1" applyBorder="1" applyAlignment="1">
      <alignment horizontal="right" vertical="center" wrapText="1"/>
    </xf>
    <xf numFmtId="0" fontId="18" fillId="0" borderId="19" xfId="1" applyFont="1" applyBorder="1" applyAlignment="1">
      <alignment horizontal="center" vertical="center" wrapText="1"/>
    </xf>
    <xf numFmtId="0" fontId="9" fillId="0" borderId="0" xfId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7" xfId="1" applyFont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18" fillId="0" borderId="11" xfId="1" applyFont="1" applyBorder="1" applyAlignment="1">
      <alignment horizontal="right" vertical="center" wrapText="1"/>
    </xf>
    <xf numFmtId="0" fontId="18" fillId="0" borderId="2" xfId="1" applyFont="1" applyBorder="1" applyAlignment="1">
      <alignment horizontal="right" vertical="center" wrapText="1"/>
    </xf>
    <xf numFmtId="0" fontId="18" fillId="0" borderId="2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8" fillId="0" borderId="26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0" fillId="0" borderId="33" xfId="0" applyBorder="1"/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4" fillId="0" borderId="6" xfId="0" applyFont="1" applyFill="1" applyBorder="1" applyAlignment="1">
      <alignment horizontal="left"/>
    </xf>
    <xf numFmtId="0" fontId="24" fillId="0" borderId="6" xfId="0" applyFont="1" applyBorder="1" applyAlignment="1"/>
    <xf numFmtId="0" fontId="24" fillId="0" borderId="6" xfId="0" applyFont="1" applyBorder="1"/>
    <xf numFmtId="0" fontId="24" fillId="0" borderId="0" xfId="0" applyFont="1" applyBorder="1" applyAlignment="1">
      <alignment horizontal="center" vertical="center"/>
    </xf>
    <xf numFmtId="0" fontId="18" fillId="0" borderId="10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0" fillId="0" borderId="34" xfId="0" applyNumberFormat="1" applyBorder="1"/>
    <xf numFmtId="3" fontId="0" fillId="0" borderId="35" xfId="0" applyNumberFormat="1" applyBorder="1"/>
    <xf numFmtId="0" fontId="0" fillId="0" borderId="8" xfId="0" applyBorder="1" applyAlignment="1">
      <alignment horizontal="right"/>
    </xf>
    <xf numFmtId="0" fontId="0" fillId="0" borderId="14" xfId="0" applyFont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18" fillId="2" borderId="20" xfId="1" applyNumberFormat="1" applyFont="1" applyFill="1" applyBorder="1" applyAlignment="1" applyProtection="1">
      <alignment horizontal="right" vertical="center" wrapText="1"/>
      <protection locked="0"/>
    </xf>
    <xf numFmtId="0" fontId="18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18" fillId="2" borderId="11" xfId="1" applyNumberFormat="1" applyFont="1" applyFill="1" applyBorder="1" applyAlignment="1" applyProtection="1">
      <alignment horizontal="right" vertical="center" wrapText="1"/>
      <protection locked="0"/>
    </xf>
    <xf numFmtId="0" fontId="21" fillId="0" borderId="8" xfId="1" applyFont="1" applyBorder="1" applyAlignment="1">
      <alignment wrapText="1"/>
    </xf>
    <xf numFmtId="3" fontId="0" fillId="0" borderId="8" xfId="0" applyNumberFormat="1" applyBorder="1" applyAlignment="1"/>
    <xf numFmtId="0" fontId="28" fillId="0" borderId="33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38" fontId="0" fillId="0" borderId="34" xfId="0" applyNumberFormat="1" applyBorder="1"/>
    <xf numFmtId="38" fontId="0" fillId="0" borderId="32" xfId="0" applyNumberFormat="1" applyBorder="1"/>
    <xf numFmtId="38" fontId="31" fillId="0" borderId="39" xfId="0" applyNumberFormat="1" applyFont="1" applyBorder="1"/>
    <xf numFmtId="0" fontId="0" fillId="0" borderId="0" xfId="0" applyBorder="1" applyAlignment="1">
      <alignment horizontal="right"/>
    </xf>
    <xf numFmtId="0" fontId="0" fillId="0" borderId="41" xfId="0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 shrinkToFit="1"/>
    </xf>
    <xf numFmtId="38" fontId="0" fillId="0" borderId="46" xfId="0" applyNumberFormat="1" applyBorder="1"/>
    <xf numFmtId="0" fontId="6" fillId="0" borderId="0" xfId="1" applyFont="1" applyAlignment="1">
      <alignment horizontal="right" vertical="center"/>
    </xf>
    <xf numFmtId="2" fontId="18" fillId="0" borderId="10" xfId="1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0" fontId="32" fillId="0" borderId="0" xfId="6">
      <alignment vertical="center"/>
    </xf>
    <xf numFmtId="0" fontId="32" fillId="0" borderId="0" xfId="6" applyFill="1">
      <alignment vertical="center"/>
    </xf>
    <xf numFmtId="0" fontId="32" fillId="0" borderId="32" xfId="6" applyFill="1" applyBorder="1" applyAlignment="1">
      <alignment horizontal="center" vertical="center"/>
    </xf>
    <xf numFmtId="0" fontId="32" fillId="0" borderId="32" xfId="6" applyBorder="1">
      <alignment vertical="center"/>
    </xf>
    <xf numFmtId="0" fontId="32" fillId="0" borderId="32" xfId="6" applyFill="1" applyBorder="1" applyAlignment="1">
      <alignment horizontal="center" vertical="center"/>
    </xf>
    <xf numFmtId="0" fontId="32" fillId="0" borderId="32" xfId="6" applyBorder="1" applyAlignment="1">
      <alignment vertical="center"/>
    </xf>
    <xf numFmtId="0" fontId="34" fillId="0" borderId="32" xfId="6" applyFont="1" applyBorder="1">
      <alignment vertical="center"/>
    </xf>
    <xf numFmtId="0" fontId="32" fillId="0" borderId="32" xfId="6" applyBorder="1" applyAlignment="1">
      <alignment horizontal="center" vertical="center"/>
    </xf>
    <xf numFmtId="38" fontId="0" fillId="0" borderId="32" xfId="7" applyFont="1" applyBorder="1">
      <alignment vertical="center"/>
    </xf>
    <xf numFmtId="0" fontId="32" fillId="0" borderId="0" xfId="6" applyAlignment="1">
      <alignment horizontal="center" vertical="center"/>
    </xf>
    <xf numFmtId="0" fontId="32" fillId="0" borderId="33" xfId="6" applyFill="1" applyBorder="1" applyAlignment="1">
      <alignment horizontal="center" vertical="center"/>
    </xf>
    <xf numFmtId="38" fontId="0" fillId="0" borderId="33" xfId="7" applyFont="1" applyFill="1" applyBorder="1" applyAlignment="1">
      <alignment horizontal="right" vertical="center"/>
    </xf>
    <xf numFmtId="38" fontId="0" fillId="0" borderId="33" xfId="7" applyFont="1" applyBorder="1" applyAlignment="1">
      <alignment vertical="center"/>
    </xf>
    <xf numFmtId="3" fontId="35" fillId="0" borderId="34" xfId="6" applyNumberFormat="1" applyFont="1" applyFill="1" applyBorder="1">
      <alignment vertical="center"/>
    </xf>
    <xf numFmtId="3" fontId="35" fillId="0" borderId="34" xfId="6" applyNumberFormat="1" applyFont="1" applyBorder="1">
      <alignment vertical="center"/>
    </xf>
    <xf numFmtId="3" fontId="0" fillId="0" borderId="0" xfId="0" applyNumberFormat="1"/>
    <xf numFmtId="38" fontId="0" fillId="0" borderId="47" xfId="0" applyNumberFormat="1" applyBorder="1"/>
    <xf numFmtId="0" fontId="28" fillId="0" borderId="48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32" fillId="0" borderId="32" xfId="6" applyFill="1" applyBorder="1" applyAlignment="1">
      <alignment horizontal="center" vertical="center"/>
    </xf>
    <xf numFmtId="0" fontId="32" fillId="0" borderId="32" xfId="6" applyFill="1" applyBorder="1" applyAlignment="1">
      <alignment horizontal="center" vertical="center"/>
    </xf>
    <xf numFmtId="38" fontId="0" fillId="0" borderId="45" xfId="7" applyFont="1" applyFill="1" applyBorder="1" applyAlignment="1">
      <alignment horizontal="right" vertical="center"/>
    </xf>
    <xf numFmtId="38" fontId="0" fillId="0" borderId="34" xfId="7" applyFont="1" applyFill="1" applyBorder="1" applyAlignment="1">
      <alignment horizontal="right" vertical="center"/>
    </xf>
    <xf numFmtId="0" fontId="32" fillId="0" borderId="46" xfId="6" applyBorder="1" applyAlignment="1">
      <alignment horizontal="center" vertical="center"/>
    </xf>
    <xf numFmtId="0" fontId="32" fillId="0" borderId="36" xfId="6" applyBorder="1" applyAlignment="1">
      <alignment horizontal="center" vertical="center"/>
    </xf>
    <xf numFmtId="179" fontId="0" fillId="3" borderId="32" xfId="0" applyNumberFormat="1" applyFill="1" applyBorder="1" applyAlignment="1">
      <alignment vertical="center"/>
    </xf>
    <xf numFmtId="2" fontId="18" fillId="2" borderId="20" xfId="1" applyNumberFormat="1" applyFont="1" applyFill="1" applyBorder="1" applyAlignment="1" applyProtection="1">
      <alignment horizontal="right" vertical="center" wrapText="1"/>
      <protection locked="0"/>
    </xf>
    <xf numFmtId="38" fontId="0" fillId="0" borderId="32" xfId="7" applyFont="1" applyFill="1" applyBorder="1" applyAlignment="1">
      <alignment horizontal="right" vertical="center"/>
    </xf>
    <xf numFmtId="38" fontId="32" fillId="0" borderId="32" xfId="7" applyFont="1" applyFill="1" applyBorder="1" applyAlignment="1">
      <alignment horizontal="right" vertical="center"/>
    </xf>
    <xf numFmtId="3" fontId="32" fillId="0" borderId="34" xfId="6" applyNumberFormat="1" applyBorder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 applyAlignment="1"/>
    <xf numFmtId="38" fontId="0" fillId="0" borderId="8" xfId="2" applyFont="1" applyBorder="1" applyAlignment="1"/>
    <xf numFmtId="38" fontId="0" fillId="0" borderId="32" xfId="0" applyNumberFormat="1" applyFont="1" applyBorder="1" applyAlignment="1">
      <alignment shrinkToFit="1"/>
    </xf>
    <xf numFmtId="38" fontId="0" fillId="0" borderId="34" xfId="0" applyNumberFormat="1" applyFont="1" applyBorder="1" applyAlignment="1">
      <alignment shrinkToFi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52" xfId="0" applyBorder="1"/>
    <xf numFmtId="0" fontId="0" fillId="0" borderId="15" xfId="0" applyBorder="1" applyAlignment="1">
      <alignment horizontal="right"/>
    </xf>
    <xf numFmtId="38" fontId="0" fillId="0" borderId="14" xfId="2" applyFont="1" applyBorder="1" applyAlignment="1"/>
    <xf numFmtId="0" fontId="1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53" xfId="0" applyBorder="1" applyAlignment="1"/>
    <xf numFmtId="38" fontId="0" fillId="0" borderId="53" xfId="0" applyNumberFormat="1" applyBorder="1" applyAlignment="1">
      <alignment horizontal="right"/>
    </xf>
    <xf numFmtId="0" fontId="27" fillId="0" borderId="33" xfId="0" applyFont="1" applyBorder="1" applyAlignment="1">
      <alignment horizontal="center" vertical="center" shrinkToFit="1"/>
    </xf>
    <xf numFmtId="38" fontId="0" fillId="0" borderId="0" xfId="2" applyFont="1" applyBorder="1" applyAlignment="1"/>
    <xf numFmtId="38" fontId="0" fillId="0" borderId="52" xfId="2" applyFont="1" applyBorder="1" applyAlignment="1"/>
    <xf numFmtId="40" fontId="0" fillId="0" borderId="8" xfId="2" applyNumberFormat="1" applyFont="1" applyBorder="1" applyAlignment="1"/>
    <xf numFmtId="40" fontId="0" fillId="0" borderId="16" xfId="2" applyNumberFormat="1" applyFont="1" applyBorder="1" applyAlignment="1"/>
    <xf numFmtId="40" fontId="0" fillId="0" borderId="17" xfId="2" applyNumberFormat="1" applyFont="1" applyBorder="1" applyAlignment="1"/>
    <xf numFmtId="40" fontId="21" fillId="0" borderId="8" xfId="2" applyNumberFormat="1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9" fillId="0" borderId="22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9" fillId="0" borderId="0" xfId="1" applyAlignment="1">
      <alignment horizontal="left" vertical="top" wrapText="1"/>
    </xf>
    <xf numFmtId="0" fontId="2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9" fillId="0" borderId="0" xfId="1" applyAlignment="1">
      <alignment horizontal="left" vertical="top"/>
    </xf>
    <xf numFmtId="0" fontId="19" fillId="0" borderId="22" xfId="1" applyFont="1" applyBorder="1" applyAlignment="1">
      <alignment vertical="center" wrapText="1"/>
    </xf>
    <xf numFmtId="0" fontId="19" fillId="0" borderId="51" xfId="1" applyFont="1" applyBorder="1" applyAlignment="1">
      <alignment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8" fillId="0" borderId="29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center"/>
    </xf>
    <xf numFmtId="0" fontId="1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6" fillId="0" borderId="0" xfId="0" applyFont="1" applyBorder="1" applyAlignment="1">
      <alignment horizontal="right"/>
    </xf>
    <xf numFmtId="0" fontId="37" fillId="0" borderId="0" xfId="0" applyFont="1" applyBorder="1" applyAlignment="1">
      <alignment horizontal="right"/>
    </xf>
    <xf numFmtId="0" fontId="32" fillId="0" borderId="32" xfId="6" applyBorder="1" applyAlignment="1">
      <alignment horizontal="center" vertical="center" wrapText="1"/>
    </xf>
    <xf numFmtId="0" fontId="32" fillId="0" borderId="33" xfId="6" applyBorder="1" applyAlignment="1">
      <alignment horizontal="center" vertical="center" wrapText="1"/>
    </xf>
    <xf numFmtId="0" fontId="32" fillId="0" borderId="34" xfId="6" applyBorder="1" applyAlignment="1">
      <alignment horizontal="center" vertical="center"/>
    </xf>
    <xf numFmtId="0" fontId="32" fillId="0" borderId="32" xfId="6" applyBorder="1" applyAlignment="1">
      <alignment horizontal="center" vertical="center"/>
    </xf>
    <xf numFmtId="0" fontId="32" fillId="0" borderId="32" xfId="6" applyFill="1" applyBorder="1" applyAlignment="1">
      <alignment horizontal="center" vertical="center"/>
    </xf>
    <xf numFmtId="0" fontId="32" fillId="0" borderId="32" xfId="6" applyFill="1" applyBorder="1" applyAlignment="1">
      <alignment horizontal="center" vertical="center" wrapText="1"/>
    </xf>
    <xf numFmtId="0" fontId="32" fillId="0" borderId="43" xfId="6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8" xfId="0" applyNumberFormat="1" applyBorder="1" applyAlignment="1"/>
    <xf numFmtId="0" fontId="0" fillId="0" borderId="8" xfId="0" applyBorder="1" applyAlignment="1"/>
    <xf numFmtId="0" fontId="0" fillId="0" borderId="7" xfId="0" applyBorder="1" applyAlignment="1">
      <alignment horizontal="left" vertical="center"/>
    </xf>
    <xf numFmtId="38" fontId="0" fillId="0" borderId="8" xfId="2" applyFont="1" applyBorder="1" applyAlignment="1"/>
    <xf numFmtId="38" fontId="0" fillId="0" borderId="8" xfId="0" applyNumberFormat="1" applyBorder="1" applyAlignment="1"/>
    <xf numFmtId="177" fontId="0" fillId="0" borderId="8" xfId="0" applyNumberFormat="1" applyBorder="1" applyAlignment="1"/>
    <xf numFmtId="178" fontId="0" fillId="0" borderId="0" xfId="0" applyNumberFormat="1" applyBorder="1" applyAlignment="1">
      <alignment horizontal="center"/>
    </xf>
    <xf numFmtId="178" fontId="0" fillId="0" borderId="0" xfId="0" applyNumberFormat="1" applyAlignment="1"/>
  </cellXfs>
  <cellStyles count="8">
    <cellStyle name="桁区切り" xfId="2" builtinId="6"/>
    <cellStyle name="桁区切り 2" xfId="4"/>
    <cellStyle name="桁区切り 3" xfId="7"/>
    <cellStyle name="標準" xfId="0" builtinId="0"/>
    <cellStyle name="標準 2" xfId="1"/>
    <cellStyle name="標準 2 2" xfId="5"/>
    <cellStyle name="標準 3" xfId="3"/>
    <cellStyle name="標準 4" xfId="6"/>
  </cellStyles>
  <dxfs count="1">
    <dxf>
      <numFmt numFmtId="180" formatCode="#,##0&quot;円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161925</xdr:rowOff>
    </xdr:from>
    <xdr:to>
      <xdr:col>0</xdr:col>
      <xdr:colOff>168088</xdr:colOff>
      <xdr:row>21</xdr:row>
      <xdr:rowOff>67235</xdr:rowOff>
    </xdr:to>
    <xdr:sp macro="" textlink="">
      <xdr:nvSpPr>
        <xdr:cNvPr id="2" name="左大かっこ 1"/>
        <xdr:cNvSpPr/>
      </xdr:nvSpPr>
      <xdr:spPr>
        <a:xfrm>
          <a:off x="38100" y="2257425"/>
          <a:ext cx="129988" cy="1810310"/>
        </a:xfrm>
        <a:prstGeom prst="lef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67235</xdr:colOff>
      <xdr:row>11</xdr:row>
      <xdr:rowOff>180973</xdr:rowOff>
    </xdr:from>
    <xdr:to>
      <xdr:col>6</xdr:col>
      <xdr:colOff>180167</xdr:colOff>
      <xdr:row>21</xdr:row>
      <xdr:rowOff>67234</xdr:rowOff>
    </xdr:to>
    <xdr:sp macro="" textlink="">
      <xdr:nvSpPr>
        <xdr:cNvPr id="3" name="右大かっこ 2"/>
        <xdr:cNvSpPr/>
      </xdr:nvSpPr>
      <xdr:spPr>
        <a:xfrm>
          <a:off x="6465794" y="2276473"/>
          <a:ext cx="112932" cy="1791261"/>
        </a:xfrm>
        <a:prstGeom prst="righ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8"/>
  <sheetViews>
    <sheetView tabSelected="1" view="pageBreakPreview" zoomScaleNormal="85" zoomScaleSheetLayoutView="100" workbookViewId="0">
      <selection activeCell="B26" sqref="B26"/>
    </sheetView>
  </sheetViews>
  <sheetFormatPr defaultRowHeight="13.5" x14ac:dyDescent="0.15"/>
  <cols>
    <col min="1" max="1" width="20.625" style="37" customWidth="1"/>
    <col min="2" max="2" width="18.625" style="37" customWidth="1"/>
    <col min="3" max="3" width="3.625" style="40" customWidth="1"/>
    <col min="4" max="4" width="18.625" style="37" customWidth="1"/>
    <col min="5" max="5" width="3.625" style="37" customWidth="1"/>
    <col min="6" max="6" width="18.625" style="37" customWidth="1"/>
    <col min="7" max="7" width="3.625" style="37" customWidth="1"/>
    <col min="8" max="16384" width="9" style="37"/>
  </cols>
  <sheetData>
    <row r="1" spans="1:9" ht="15" customHeight="1" x14ac:dyDescent="0.15"/>
    <row r="2" spans="1:9" ht="15" customHeight="1" x14ac:dyDescent="0.15">
      <c r="A2" s="144" t="s">
        <v>36</v>
      </c>
      <c r="B2" s="144"/>
      <c r="C2" s="144"/>
      <c r="D2" s="144"/>
      <c r="E2" s="144"/>
      <c r="F2" s="144"/>
      <c r="G2" s="144"/>
    </row>
    <row r="3" spans="1:9" ht="19.5" customHeight="1" x14ac:dyDescent="0.15">
      <c r="A3" s="149" t="s">
        <v>97</v>
      </c>
      <c r="B3" s="150"/>
      <c r="C3" s="150"/>
      <c r="D3" s="150"/>
      <c r="E3" s="150"/>
      <c r="F3" s="150"/>
      <c r="G3" s="150"/>
    </row>
    <row r="4" spans="1:9" ht="19.5" customHeight="1" x14ac:dyDescent="0.15">
      <c r="A4" s="150"/>
      <c r="B4" s="150"/>
      <c r="C4" s="150"/>
      <c r="D4" s="150"/>
      <c r="E4" s="150"/>
      <c r="F4" s="150"/>
      <c r="G4" s="150"/>
    </row>
    <row r="5" spans="1:9" ht="19.5" customHeight="1" x14ac:dyDescent="0.15">
      <c r="A5" s="150"/>
      <c r="B5" s="150"/>
      <c r="C5" s="150"/>
      <c r="D5" s="150"/>
      <c r="E5" s="150"/>
      <c r="F5" s="150"/>
      <c r="G5" s="150"/>
    </row>
    <row r="6" spans="1:9" ht="19.5" customHeight="1" x14ac:dyDescent="0.15">
      <c r="A6" s="150"/>
      <c r="B6" s="150"/>
      <c r="C6" s="150"/>
      <c r="D6" s="150"/>
      <c r="E6" s="150"/>
      <c r="F6" s="150"/>
      <c r="G6" s="150"/>
      <c r="I6" s="50"/>
    </row>
    <row r="7" spans="1:9" ht="19.5" customHeight="1" x14ac:dyDescent="0.15">
      <c r="A7" s="150"/>
      <c r="B7" s="150"/>
      <c r="C7" s="150"/>
      <c r="D7" s="150"/>
      <c r="E7" s="150"/>
      <c r="F7" s="150"/>
      <c r="G7" s="150"/>
      <c r="I7" s="50"/>
    </row>
    <row r="8" spans="1:9" ht="15" customHeight="1" x14ac:dyDescent="0.15">
      <c r="A8" s="151" t="s">
        <v>37</v>
      </c>
      <c r="B8" s="151"/>
      <c r="C8" s="151"/>
      <c r="D8" s="151"/>
      <c r="E8" s="151"/>
      <c r="F8" s="151"/>
      <c r="G8" s="151"/>
      <c r="I8" s="50"/>
    </row>
    <row r="9" spans="1:9" ht="21.75" customHeight="1" x14ac:dyDescent="0.15">
      <c r="A9" s="152" t="s">
        <v>172</v>
      </c>
      <c r="B9" s="153"/>
      <c r="C9" s="153"/>
      <c r="D9" s="153"/>
      <c r="E9" s="153"/>
      <c r="F9" s="153"/>
      <c r="G9" s="153"/>
      <c r="I9" s="50"/>
    </row>
    <row r="10" spans="1:9" ht="21.75" customHeight="1" x14ac:dyDescent="0.15">
      <c r="A10" s="153"/>
      <c r="B10" s="153"/>
      <c r="C10" s="153"/>
      <c r="D10" s="153"/>
      <c r="E10" s="153"/>
      <c r="F10" s="153"/>
      <c r="G10" s="153"/>
      <c r="I10" s="50"/>
    </row>
    <row r="11" spans="1:9" ht="21.75" customHeight="1" x14ac:dyDescent="0.15">
      <c r="A11" s="153"/>
      <c r="B11" s="153"/>
      <c r="C11" s="153"/>
      <c r="D11" s="153"/>
      <c r="E11" s="153"/>
      <c r="F11" s="153"/>
      <c r="G11" s="153"/>
    </row>
    <row r="12" spans="1:9" ht="15" customHeight="1" x14ac:dyDescent="0.15">
      <c r="A12" s="153"/>
      <c r="B12" s="153"/>
      <c r="C12" s="153"/>
      <c r="D12" s="153"/>
      <c r="E12" s="153"/>
      <c r="F12" s="153"/>
      <c r="G12" s="153"/>
    </row>
    <row r="13" spans="1:9" ht="15" customHeight="1" x14ac:dyDescent="0.15">
      <c r="A13" s="167" t="s">
        <v>191</v>
      </c>
      <c r="B13" s="168"/>
      <c r="C13" s="168"/>
      <c r="D13" s="168"/>
      <c r="E13" s="168"/>
      <c r="F13" s="168"/>
      <c r="G13" s="168"/>
      <c r="I13" s="49"/>
    </row>
    <row r="14" spans="1:9" ht="15" customHeight="1" x14ac:dyDescent="0.15">
      <c r="A14" s="168"/>
      <c r="B14" s="168"/>
      <c r="C14" s="168"/>
      <c r="D14" s="168"/>
      <c r="E14" s="168"/>
      <c r="F14" s="168"/>
      <c r="G14" s="168"/>
    </row>
    <row r="15" spans="1:9" ht="15" customHeight="1" x14ac:dyDescent="0.15">
      <c r="A15" s="168"/>
      <c r="B15" s="168"/>
      <c r="C15" s="168"/>
      <c r="D15" s="168"/>
      <c r="E15" s="168"/>
      <c r="F15" s="168"/>
      <c r="G15" s="168"/>
      <c r="I15" s="50"/>
    </row>
    <row r="16" spans="1:9" ht="15" customHeight="1" x14ac:dyDescent="0.15">
      <c r="A16" s="168"/>
      <c r="B16" s="168"/>
      <c r="C16" s="168"/>
      <c r="D16" s="168"/>
      <c r="E16" s="168"/>
      <c r="F16" s="168"/>
      <c r="G16" s="168"/>
      <c r="I16" s="50"/>
    </row>
    <row r="17" spans="1:7" ht="15" customHeight="1" x14ac:dyDescent="0.15">
      <c r="A17" s="168"/>
      <c r="B17" s="168"/>
      <c r="C17" s="168"/>
      <c r="D17" s="168"/>
      <c r="E17" s="168"/>
      <c r="F17" s="168"/>
      <c r="G17" s="168"/>
    </row>
    <row r="18" spans="1:7" ht="15" customHeight="1" x14ac:dyDescent="0.15">
      <c r="A18" s="168"/>
      <c r="B18" s="168"/>
      <c r="C18" s="168"/>
      <c r="D18" s="168"/>
      <c r="E18" s="168"/>
      <c r="F18" s="168"/>
      <c r="G18" s="168"/>
    </row>
    <row r="19" spans="1:7" ht="15" customHeight="1" x14ac:dyDescent="0.15">
      <c r="A19" s="168"/>
      <c r="B19" s="168"/>
      <c r="C19" s="168"/>
      <c r="D19" s="168"/>
      <c r="E19" s="168"/>
      <c r="F19" s="168"/>
      <c r="G19" s="168"/>
    </row>
    <row r="20" spans="1:7" ht="15" customHeight="1" x14ac:dyDescent="0.15">
      <c r="A20" s="168"/>
      <c r="B20" s="168"/>
      <c r="C20" s="168"/>
      <c r="D20" s="168"/>
      <c r="E20" s="168"/>
      <c r="F20" s="168"/>
      <c r="G20" s="168"/>
    </row>
    <row r="21" spans="1:7" ht="15" customHeight="1" x14ac:dyDescent="0.15">
      <c r="A21" s="168"/>
      <c r="B21" s="168"/>
      <c r="C21" s="168"/>
      <c r="D21" s="168"/>
      <c r="E21" s="168"/>
      <c r="F21" s="168"/>
      <c r="G21" s="168"/>
    </row>
    <row r="22" spans="1:7" ht="15" customHeight="1" x14ac:dyDescent="0.15"/>
    <row r="23" spans="1:7" ht="15" customHeight="1" thickBot="1" x14ac:dyDescent="0.2">
      <c r="A23" s="35" t="s">
        <v>19</v>
      </c>
      <c r="B23" s="36"/>
      <c r="C23" s="47"/>
      <c r="D23" s="36"/>
      <c r="E23" s="36"/>
      <c r="F23" s="36"/>
    </row>
    <row r="24" spans="1:7" ht="15" customHeight="1" x14ac:dyDescent="0.15">
      <c r="A24" s="154"/>
      <c r="B24" s="156" t="s">
        <v>20</v>
      </c>
      <c r="C24" s="166"/>
      <c r="D24" s="162" t="s">
        <v>29</v>
      </c>
      <c r="E24" s="163"/>
      <c r="F24" s="162" t="s">
        <v>38</v>
      </c>
      <c r="G24" s="163"/>
    </row>
    <row r="25" spans="1:7" ht="15" customHeight="1" thickBot="1" x14ac:dyDescent="0.2">
      <c r="A25" s="155"/>
      <c r="B25" s="158" t="s">
        <v>28</v>
      </c>
      <c r="C25" s="159"/>
      <c r="D25" s="164" t="s">
        <v>22</v>
      </c>
      <c r="E25" s="165"/>
      <c r="F25" s="164"/>
      <c r="G25" s="165"/>
    </row>
    <row r="26" spans="1:7" ht="30" customHeight="1" thickBot="1" x14ac:dyDescent="0.2">
      <c r="A26" s="41" t="s">
        <v>25</v>
      </c>
      <c r="B26" s="117"/>
      <c r="C26" s="48" t="s">
        <v>33</v>
      </c>
      <c r="D26" s="70"/>
      <c r="E26" s="38" t="s">
        <v>23</v>
      </c>
      <c r="F26" s="89">
        <f>SUM(B26,D26)</f>
        <v>0</v>
      </c>
      <c r="G26" s="45" t="s">
        <v>23</v>
      </c>
    </row>
    <row r="27" spans="1:7" ht="15" customHeight="1" x14ac:dyDescent="0.15"/>
    <row r="28" spans="1:7" ht="15" customHeight="1" thickBot="1" x14ac:dyDescent="0.2">
      <c r="A28" s="35" t="s">
        <v>24</v>
      </c>
      <c r="B28" s="36"/>
      <c r="C28" s="47"/>
      <c r="D28" s="36"/>
      <c r="E28" s="36"/>
      <c r="F28" s="36"/>
    </row>
    <row r="29" spans="1:7" ht="15" customHeight="1" x14ac:dyDescent="0.15">
      <c r="A29" s="145"/>
      <c r="B29" s="156" t="s">
        <v>86</v>
      </c>
      <c r="C29" s="157"/>
      <c r="D29" s="156" t="s">
        <v>21</v>
      </c>
      <c r="E29" s="171"/>
      <c r="F29" s="162" t="s">
        <v>39</v>
      </c>
      <c r="G29" s="163"/>
    </row>
    <row r="30" spans="1:7" ht="15" customHeight="1" thickBot="1" x14ac:dyDescent="0.2">
      <c r="A30" s="146"/>
      <c r="B30" s="158" t="s">
        <v>26</v>
      </c>
      <c r="C30" s="159"/>
      <c r="D30" s="164" t="s">
        <v>22</v>
      </c>
      <c r="E30" s="161"/>
      <c r="F30" s="164"/>
      <c r="G30" s="165"/>
    </row>
    <row r="31" spans="1:7" ht="30" customHeight="1" thickBot="1" x14ac:dyDescent="0.2">
      <c r="A31" s="39" t="s">
        <v>31</v>
      </c>
      <c r="B31" s="71"/>
      <c r="C31" s="46" t="s">
        <v>34</v>
      </c>
      <c r="D31" s="72"/>
      <c r="E31" s="44" t="s">
        <v>23</v>
      </c>
      <c r="F31" s="61">
        <f>B31+D31</f>
        <v>0</v>
      </c>
      <c r="G31" s="45" t="s">
        <v>23</v>
      </c>
    </row>
    <row r="32" spans="1:7" ht="15" customHeight="1" thickBot="1" x14ac:dyDescent="0.2">
      <c r="F32" s="42"/>
      <c r="G32" s="42"/>
    </row>
    <row r="33" spans="1:7" ht="15" customHeight="1" x14ac:dyDescent="0.15">
      <c r="A33" s="147"/>
      <c r="B33" s="169" t="s">
        <v>87</v>
      </c>
      <c r="C33" s="157"/>
      <c r="D33" s="156" t="s">
        <v>21</v>
      </c>
      <c r="E33" s="171"/>
      <c r="F33" s="162" t="s">
        <v>40</v>
      </c>
      <c r="G33" s="163"/>
    </row>
    <row r="34" spans="1:7" ht="15" customHeight="1" thickBot="1" x14ac:dyDescent="0.2">
      <c r="A34" s="148"/>
      <c r="B34" s="164" t="s">
        <v>27</v>
      </c>
      <c r="C34" s="170"/>
      <c r="D34" s="160" t="s">
        <v>30</v>
      </c>
      <c r="E34" s="161"/>
      <c r="F34" s="164"/>
      <c r="G34" s="165"/>
    </row>
    <row r="35" spans="1:7" ht="30" customHeight="1" thickBot="1" x14ac:dyDescent="0.2">
      <c r="A35" s="41" t="s">
        <v>32</v>
      </c>
      <c r="B35" s="70"/>
      <c r="C35" s="48" t="s">
        <v>33</v>
      </c>
      <c r="D35" s="70"/>
      <c r="E35" s="38" t="s">
        <v>23</v>
      </c>
      <c r="F35" s="61">
        <f>B35+D35</f>
        <v>0</v>
      </c>
      <c r="G35" s="45" t="s">
        <v>23</v>
      </c>
    </row>
    <row r="36" spans="1:7" ht="15" customHeight="1" x14ac:dyDescent="0.15">
      <c r="F36" s="43"/>
    </row>
    <row r="37" spans="1:7" ht="15" customHeight="1" x14ac:dyDescent="0.15">
      <c r="F37" s="88" t="s">
        <v>96</v>
      </c>
    </row>
    <row r="38" spans="1:7" x14ac:dyDescent="0.15">
      <c r="F38" s="51"/>
    </row>
  </sheetData>
  <sheetProtection password="D821" sheet="1" objects="1" scenarios="1" selectLockedCells="1"/>
  <mergeCells count="23">
    <mergeCell ref="B33:C33"/>
    <mergeCell ref="B34:C34"/>
    <mergeCell ref="D30:E30"/>
    <mergeCell ref="D33:E33"/>
    <mergeCell ref="B25:C25"/>
    <mergeCell ref="D25:E25"/>
    <mergeCell ref="D29:E29"/>
    <mergeCell ref="A2:G2"/>
    <mergeCell ref="A29:A30"/>
    <mergeCell ref="A33:A34"/>
    <mergeCell ref="A3:G7"/>
    <mergeCell ref="A8:G8"/>
    <mergeCell ref="A9:G12"/>
    <mergeCell ref="A24:A25"/>
    <mergeCell ref="B29:C29"/>
    <mergeCell ref="B30:C30"/>
    <mergeCell ref="D34:E34"/>
    <mergeCell ref="F24:G25"/>
    <mergeCell ref="F29:G30"/>
    <mergeCell ref="F33:G34"/>
    <mergeCell ref="D24:E24"/>
    <mergeCell ref="B24:C24"/>
    <mergeCell ref="A13:G21"/>
  </mergeCells>
  <phoneticPr fontId="10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10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14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'予定電力、電力量'!$J$5</f>
        <v>49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'予定電力、電力量'!J6</f>
        <v>9905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'予定電力、電力量'!$J$5</f>
        <v>49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'予定電力、電力量'!J7</f>
        <v>10321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'予定電力、電力量'!$J$5</f>
        <v>49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'予定電力、電力量'!J8</f>
        <v>7498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'予定電力、電力量'!$J$5</f>
        <v>49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'予定電力、電力量'!J9</f>
        <v>12957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'予定電力、電力量'!$J$5</f>
        <v>49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'予定電力、電力量'!J10</f>
        <v>13967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'予定電力、電力量'!$J$5</f>
        <v>49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'予定電力、電力量'!J11</f>
        <v>15904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'予定電力、電力量'!$J$5</f>
        <v>49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'予定電力、電力量'!J12</f>
        <v>15850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'予定電力、電力量'!$J$5</f>
        <v>49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'予定電力、電力量'!J13</f>
        <v>14619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'予定電力、電力量'!$J$5</f>
        <v>49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'予定電力、電力量'!J14</f>
        <v>9583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'予定電力、電力量'!$J$5</f>
        <v>49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'予定電力、電力量'!J15</f>
        <v>10735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'予定電力、電力量'!$J$5</f>
        <v>49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'予定電力、電力量'!J16</f>
        <v>10117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'予定電力、電力量'!$J$5</f>
        <v>49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'予定電力、電力量'!J17</f>
        <v>12066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144061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85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159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'予定電力、電力量'!$K$5</f>
        <v>94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109" t="s">
        <v>3</v>
      </c>
      <c r="F5" s="3" t="s">
        <v>2</v>
      </c>
      <c r="G5" s="12">
        <f>'予定電力、電力量'!K6</f>
        <v>14144.875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'予定電力、電力量'!$K$5</f>
        <v>94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109" t="s">
        <v>3</v>
      </c>
      <c r="F8" s="3" t="s">
        <v>2</v>
      </c>
      <c r="G8" s="12">
        <f>'予定電力、電力量'!K7</f>
        <v>12951.125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'予定電力、電力量'!$K$5</f>
        <v>94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109" t="s">
        <v>3</v>
      </c>
      <c r="F11" s="3" t="s">
        <v>2</v>
      </c>
      <c r="G11" s="12">
        <f>'予定電力、電力量'!K8</f>
        <v>9752.375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'予定電力、電力量'!$K$5</f>
        <v>94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109" t="s">
        <v>3</v>
      </c>
      <c r="F14" s="3" t="s">
        <v>2</v>
      </c>
      <c r="G14" s="12">
        <f>'予定電力、電力量'!K9</f>
        <v>12750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'予定電力、電力量'!$K$5</f>
        <v>94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109" t="s">
        <v>3</v>
      </c>
      <c r="F17" s="3" t="s">
        <v>2</v>
      </c>
      <c r="G17" s="12">
        <f>'予定電力、電力量'!K10</f>
        <v>13718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'予定電力、電力量'!$K$5</f>
        <v>94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109" t="s">
        <v>3</v>
      </c>
      <c r="F20" s="3" t="s">
        <v>2</v>
      </c>
      <c r="G20" s="12">
        <f>'予定電力、電力量'!K11</f>
        <v>18642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'予定電力、電力量'!$K$5</f>
        <v>94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109" t="s">
        <v>3</v>
      </c>
      <c r="F23" s="3" t="s">
        <v>2</v>
      </c>
      <c r="G23" s="12">
        <f>'予定電力、電力量'!K12</f>
        <v>19714.375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'予定電力、電力量'!$K$5</f>
        <v>94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109" t="s">
        <v>3</v>
      </c>
      <c r="F26" s="3" t="s">
        <v>2</v>
      </c>
      <c r="G26" s="12">
        <f>'予定電力、電力量'!K13</f>
        <v>15622.875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'予定電力、電力量'!$K$5</f>
        <v>94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109" t="s">
        <v>3</v>
      </c>
      <c r="F29" s="3" t="s">
        <v>2</v>
      </c>
      <c r="G29" s="12">
        <f>'予定電力、電力量'!K14</f>
        <v>10946.875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'予定電力、電力量'!$K$5</f>
        <v>94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109" t="s">
        <v>3</v>
      </c>
      <c r="F32" s="3" t="s">
        <v>2</v>
      </c>
      <c r="G32" s="12">
        <f>'予定電力、電力量'!K15</f>
        <v>13438.875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'予定電力、電力量'!$K$5</f>
        <v>94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109" t="s">
        <v>3</v>
      </c>
      <c r="F35" s="3" t="s">
        <v>2</v>
      </c>
      <c r="G35" s="12">
        <f>'予定電力、電力量'!K16</f>
        <v>14797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'予定電力、電力量'!$K$5</f>
        <v>94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109" t="s">
        <v>3</v>
      </c>
      <c r="F38" s="3" t="s">
        <v>2</v>
      </c>
      <c r="G38" s="12">
        <f>'予定電力、電力量'!K17</f>
        <v>17691.625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175204</v>
      </c>
    </row>
  </sheetData>
  <sheetProtection password="D821" sheet="1" objects="1" scenarios="1"/>
  <mergeCells count="16">
    <mergeCell ref="A44:O44"/>
    <mergeCell ref="I42:L42"/>
    <mergeCell ref="A31:A33"/>
    <mergeCell ref="A34:A36"/>
    <mergeCell ref="A37:A39"/>
    <mergeCell ref="A22:A24"/>
    <mergeCell ref="A25:A27"/>
    <mergeCell ref="A28:A30"/>
    <mergeCell ref="A13:A15"/>
    <mergeCell ref="A16:A18"/>
    <mergeCell ref="A19:A21"/>
    <mergeCell ref="A4:A6"/>
    <mergeCell ref="A7:A9"/>
    <mergeCell ref="A10:A12"/>
    <mergeCell ref="B3:O3"/>
    <mergeCell ref="N1:O1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7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15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'予定電力、電力量'!$L$5</f>
        <v>97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'予定電力、電力量'!L6</f>
        <v>10111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'予定電力、電力量'!$L$5</f>
        <v>97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'予定電力、電力量'!L7</f>
        <v>9632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'予定電力、電力量'!$L$5</f>
        <v>97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'予定電力、電力量'!L8</f>
        <v>7039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'予定電力、電力量'!$L$5</f>
        <v>97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'予定電力、電力量'!L9</f>
        <v>8627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'予定電力、電力量'!$L$5</f>
        <v>97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'予定電力、電力量'!L10</f>
        <v>8809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'予定電力、電力量'!$L$5</f>
        <v>97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'予定電力、電力量'!L11</f>
        <v>13571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'予定電力、電力量'!$L$5</f>
        <v>97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'予定電力、電力量'!L12</f>
        <v>13103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'予定電力、電力量'!$L$5</f>
        <v>97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'予定電力、電力量'!L13</f>
        <v>9789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'予定電力、電力量'!$L$5</f>
        <v>97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'予定電力、電力量'!L14</f>
        <v>7045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'予定電力、電力量'!$L$5</f>
        <v>97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'予定電力、電力量'!L15</f>
        <v>10821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'予定電力、電力量'!$L$5</f>
        <v>97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'予定電力、電力量'!L16</f>
        <v>12006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'予定電力、電力量'!$L$5</f>
        <v>97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'予定電力、電力量'!L17</f>
        <v>14805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126425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10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62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'予定電力、電力量'!$M$5</f>
        <v>88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'予定電力、電力量'!M6</f>
        <v>12867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'予定電力、電力量'!$M$5</f>
        <v>88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'予定電力、電力量'!M7</f>
        <v>12069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'予定電力、電力量'!$M$5</f>
        <v>88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'予定電力、電力量'!M8</f>
        <v>10821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'予定電力、電力量'!$M$5</f>
        <v>88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'予定電力、電力量'!M9</f>
        <v>17662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'予定電力、電力量'!$M$5</f>
        <v>88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'予定電力、電力量'!M10</f>
        <v>20113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'予定電力、電力量'!$M$5</f>
        <v>88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'予定電力、電力量'!M11</f>
        <v>26758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'予定電力、電力量'!$M$5</f>
        <v>88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'予定電力、電力量'!M12</f>
        <v>22221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'予定電力、電力量'!$M$5</f>
        <v>88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'予定電力、電力量'!M13</f>
        <v>17511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'予定電力、電力量'!$M$5</f>
        <v>88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'予定電力、電力量'!M14</f>
        <v>10963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'予定電力、電力量'!$M$5</f>
        <v>88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'予定電力、電力量'!M15</f>
        <v>14637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'予定電力、電力量'!$M$5</f>
        <v>88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'予定電力、電力量'!M16</f>
        <v>15318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'予定電力、電力量'!$M$5</f>
        <v>88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'予定電力、電力量'!M17</f>
        <v>17574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199482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10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16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'予定電力、電力量'!$N$5</f>
        <v>650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'予定電力、電力量'!N6</f>
        <v>64656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'予定電力、電力量'!$N$5</f>
        <v>650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'予定電力、電力量'!N7</f>
        <v>61930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'予定電力、電力量'!$N$5</f>
        <v>650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'予定電力、電力量'!N8</f>
        <v>66091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'予定電力、電力量'!$N$5</f>
        <v>650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'予定電力、電力量'!N9</f>
        <v>80717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'予定電力、電力量'!$N$5</f>
        <v>650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'予定電力、電力量'!N10</f>
        <v>96334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'予定電力、電力量'!$N$5</f>
        <v>650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'予定電力、電力量'!N11</f>
        <v>141156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'予定電力、電力量'!$N$5</f>
        <v>650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'予定電力、電力量'!N12</f>
        <v>100382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'予定電力、電力量'!$N$5</f>
        <v>650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'予定電力、電力量'!N13</f>
        <v>74033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'予定電力、電力量'!$N$5</f>
        <v>650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'予定電力、電力量'!N14</f>
        <v>65719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'予定電力、電力量'!$N$5</f>
        <v>650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'予定電力、電力量'!N15</f>
        <v>79219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'予定電力、電力量'!$N$5</f>
        <v>650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'予定電力、電力量'!N16</f>
        <v>90550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'予定電力、電力量'!$N$5</f>
        <v>650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'予定電力、電力量'!N17</f>
        <v>83561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1011498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10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17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'予定電力、電力量'!$O$5</f>
        <v>187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'予定電力、電力量'!O6</f>
        <v>25496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'予定電力、電力量'!$O$5</f>
        <v>187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'予定電力、電力量'!O7</f>
        <v>27168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'予定電力、電力量'!$O$5</f>
        <v>187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'予定電力、電力量'!O8</f>
        <v>19855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'予定電力、電力量'!$O$5</f>
        <v>187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'予定電力、電力量'!O9</f>
        <v>25919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'予定電力、電力量'!$O$5</f>
        <v>187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'予定電力、電力量'!O10</f>
        <v>28040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'予定電力、電力量'!$O$5</f>
        <v>187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'予定電力、電力量'!O11</f>
        <v>36190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'予定電力、電力量'!$O$5</f>
        <v>187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'予定電力、電力量'!O12</f>
        <v>33256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'予定電力、電力量'!$O$5</f>
        <v>187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'予定電力、電力量'!O13</f>
        <v>27661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'予定電力、電力量'!$O$5</f>
        <v>187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'予定電力、電力量'!O14</f>
        <v>24710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'予定電力、電力量'!$O$5</f>
        <v>187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'予定電力、電力量'!O15</f>
        <v>23613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'予定電力、電力量'!$O$5</f>
        <v>187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'予定電力、電力量'!O16</f>
        <v>23258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'予定電力、電力量'!$O$5</f>
        <v>187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'予定電力、電力量'!O17</f>
        <v>28573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325796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85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78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'予定電力、電力量'!$P$5</f>
        <v>39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'予定電力、電力量'!P6</f>
        <v>2787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'予定電力、電力量'!$P$5</f>
        <v>39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'予定電力、電力量'!P7</f>
        <v>2377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'予定電力、電力量'!$P$5</f>
        <v>39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'予定電力、電力量'!P8</f>
        <v>1898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'予定電力、電力量'!$P$5</f>
        <v>39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'予定電力、電力量'!P9</f>
        <v>1986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'予定電力、電力量'!$P$5</f>
        <v>39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'予定電力、電力量'!P10</f>
        <v>2205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'予定電力、電力量'!$P$5</f>
        <v>39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'予定電力、電力量'!P11</f>
        <v>2795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'予定電力、電力量'!$P$5</f>
        <v>39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'予定電力、電力量'!P12</f>
        <v>3434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'予定電力、電力量'!$P$5</f>
        <v>39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'予定電力、電力量'!P13</f>
        <v>2846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'予定電力、電力量'!$P$5</f>
        <v>39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'予定電力、電力量'!P14</f>
        <v>2045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'予定電力、電力量'!$P$5</f>
        <v>39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'予定電力、電力量'!P15</f>
        <v>2028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'予定電力、電力量'!$P$5</f>
        <v>39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'予定電力、電力量'!P16</f>
        <v>2816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'予定電力、電力量'!$P$5</f>
        <v>39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'予定電力、電力量'!P17</f>
        <v>3158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30804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85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79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'予定電力、電力量'!$Q$5</f>
        <v>40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'予定電力、電力量'!Q6</f>
        <v>2504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'予定電力、電力量'!$Q$5</f>
        <v>40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'予定電力、電力量'!Q7</f>
        <v>2043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'予定電力、電力量'!$Q$5</f>
        <v>40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'予定電力、電力量'!Q8</f>
        <v>1664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'予定電力、電力量'!$Q$5</f>
        <v>40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'予定電力、電力量'!Q9</f>
        <v>2261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'予定電力、電力量'!$Q$5</f>
        <v>40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'予定電力、電力量'!Q10</f>
        <v>2297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'予定電力、電力量'!$Q$5</f>
        <v>40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'予定電力、電力量'!Q11</f>
        <v>3516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'予定電力、電力量'!$Q$5</f>
        <v>40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'予定電力、電力量'!Q12</f>
        <v>3737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'予定電力、電力量'!$Q$5</f>
        <v>40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'予定電力、電力量'!Q13</f>
        <v>2736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'予定電力、電力量'!$Q$5</f>
        <v>40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'予定電力、電力量'!Q14</f>
        <v>1657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'予定電力、電力量'!$Q$5</f>
        <v>40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'予定電力、電力量'!Q15</f>
        <v>2199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'予定電力、電力量'!$Q$5</f>
        <v>40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'予定電力、電力量'!Q16</f>
        <v>2618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'予定電力、電力量'!$Q$5</f>
        <v>40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'予定電力、電力量'!Q17</f>
        <v>3262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30934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100" zoomScaleSheetLayoutView="70" workbookViewId="0">
      <selection activeCell="I4" sqref="I4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82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'予定電力、電力量'!$R$5</f>
        <v>34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'予定電力、電力量'!R6</f>
        <v>2062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'予定電力、電力量'!$R$5</f>
        <v>34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'予定電力、電力量'!R7</f>
        <v>2060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'予定電力、電力量'!$R$5</f>
        <v>34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'予定電力、電力量'!R8</f>
        <v>1590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'予定電力、電力量'!$R$5</f>
        <v>34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'予定電力、電力量'!R9</f>
        <v>1809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'予定電力、電力量'!$R$5</f>
        <v>34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'予定電力、電力量'!R10</f>
        <v>1910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'予定電力、電力量'!$R$5</f>
        <v>34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'予定電力、電力量'!R11</f>
        <v>2983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'予定電力、電力量'!$R$5</f>
        <v>34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'予定電力、電力量'!R12</f>
        <v>2472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'予定電力、電力量'!$R$5</f>
        <v>34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'予定電力、電力量'!R13</f>
        <v>1999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'予定電力、電力量'!$R$5</f>
        <v>34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'予定電力、電力量'!R14</f>
        <v>1761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'予定電力、電力量'!$R$5</f>
        <v>34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'予定電力、電力量'!R15</f>
        <v>2262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'予定電力、電力量'!$R$5</f>
        <v>34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'予定電力、電力量'!R16</f>
        <v>2440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'予定電力、電力量'!$R$5</f>
        <v>34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'予定電力、電力量'!R17</f>
        <v>2767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26489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7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80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'予定電力、電力量'!$S$5</f>
        <v>41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'予定電力、電力量'!S6</f>
        <v>2735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'予定電力、電力量'!$S$5</f>
        <v>41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'予定電力、電力量'!S7</f>
        <v>2233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'予定電力、電力量'!$S$5</f>
        <v>41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'予定電力、電力量'!S8</f>
        <v>1602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'予定電力、電力量'!$S$5</f>
        <v>41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'予定電力、電力量'!S9</f>
        <v>1930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'予定電力、電力量'!$S$5</f>
        <v>41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'予定電力、電力量'!S10</f>
        <v>2111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'予定電力、電力量'!$S$5</f>
        <v>41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'予定電力、電力量'!S11</f>
        <v>3302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'予定電力、電力量'!$S$5</f>
        <v>41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'予定電力、電力量'!S12</f>
        <v>3476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'予定電力、電力量'!$S$5</f>
        <v>41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'予定電力、電力量'!S13</f>
        <v>3030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'予定電力、電力量'!$S$5</f>
        <v>41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'予定電力、電力量'!S14</f>
        <v>1739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'予定電力、電力量'!$S$5</f>
        <v>41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'予定電力、電力量'!S15</f>
        <v>2276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'予定電力、電力量'!$S$5</f>
        <v>41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'予定電力、電力量'!S16</f>
        <v>2651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'予定電力、電力量'!$S$5</f>
        <v>41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'予定電力、電力量'!S17</f>
        <v>3303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30839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20"/>
  <sheetViews>
    <sheetView view="pageBreakPreview" zoomScale="85" zoomScaleNormal="100" zoomScaleSheetLayoutView="85" workbookViewId="0">
      <selection activeCell="H20" sqref="H20"/>
    </sheetView>
  </sheetViews>
  <sheetFormatPr defaultRowHeight="13.5" x14ac:dyDescent="0.15"/>
  <cols>
    <col min="1" max="1" width="6.25" customWidth="1"/>
    <col min="2" max="2" width="18.75" customWidth="1"/>
    <col min="3" max="3" width="13.75" customWidth="1"/>
  </cols>
  <sheetData>
    <row r="1" spans="1:3" ht="22.5" customHeight="1" thickBot="1" x14ac:dyDescent="0.2">
      <c r="A1" s="52"/>
      <c r="B1" s="56" t="s">
        <v>41</v>
      </c>
      <c r="C1" s="56" t="s">
        <v>42</v>
      </c>
    </row>
    <row r="2" spans="1:3" ht="22.5" customHeight="1" thickTop="1" x14ac:dyDescent="0.15">
      <c r="A2" s="53">
        <v>1</v>
      </c>
      <c r="B2" s="53" t="s">
        <v>43</v>
      </c>
      <c r="C2" s="63">
        <f>'別紙（桜井地区センター）'!M42</f>
        <v>0</v>
      </c>
    </row>
    <row r="3" spans="1:3" ht="22.5" customHeight="1" x14ac:dyDescent="0.15">
      <c r="A3" s="53">
        <v>2</v>
      </c>
      <c r="B3" s="53" t="s">
        <v>89</v>
      </c>
      <c r="C3" s="63">
        <f>'別紙（新方地区センター）'!M42</f>
        <v>0</v>
      </c>
    </row>
    <row r="4" spans="1:3" ht="22.5" customHeight="1" x14ac:dyDescent="0.15">
      <c r="A4" s="54">
        <v>3</v>
      </c>
      <c r="B4" s="54" t="s">
        <v>44</v>
      </c>
      <c r="C4" s="63">
        <f>'別紙（増林地区センター）'!M42</f>
        <v>0</v>
      </c>
    </row>
    <row r="5" spans="1:3" ht="22.5" customHeight="1" x14ac:dyDescent="0.15">
      <c r="A5" s="54">
        <v>4</v>
      </c>
      <c r="B5" s="54" t="s">
        <v>45</v>
      </c>
      <c r="C5" s="63">
        <f>'別紙（大袋地区センター）'!M42</f>
        <v>0</v>
      </c>
    </row>
    <row r="6" spans="1:3" ht="22.5" customHeight="1" x14ac:dyDescent="0.15">
      <c r="A6" s="54">
        <v>5</v>
      </c>
      <c r="B6" s="54" t="s">
        <v>46</v>
      </c>
      <c r="C6" s="63">
        <f>'別紙（荻島地区センター）'!M42</f>
        <v>0</v>
      </c>
    </row>
    <row r="7" spans="1:3" ht="22.5" customHeight="1" x14ac:dyDescent="0.15">
      <c r="A7" s="53">
        <v>6</v>
      </c>
      <c r="B7" s="54" t="s">
        <v>47</v>
      </c>
      <c r="C7" s="63">
        <f>'別紙（出羽地区センター）'!M42</f>
        <v>0</v>
      </c>
    </row>
    <row r="8" spans="1:3" ht="22.5" customHeight="1" x14ac:dyDescent="0.15">
      <c r="A8" s="54">
        <v>7</v>
      </c>
      <c r="B8" s="54" t="s">
        <v>48</v>
      </c>
      <c r="C8" s="63">
        <f>'別紙（蒲生地区センター）'!M42</f>
        <v>0</v>
      </c>
    </row>
    <row r="9" spans="1:3" ht="22.5" customHeight="1" x14ac:dyDescent="0.15">
      <c r="A9" s="54">
        <v>8</v>
      </c>
      <c r="B9" s="54" t="s">
        <v>154</v>
      </c>
      <c r="C9" s="63">
        <f>'別紙（大沢地区センター）'!M42</f>
        <v>0</v>
      </c>
    </row>
    <row r="10" spans="1:3" ht="22.5" customHeight="1" x14ac:dyDescent="0.15">
      <c r="A10" s="54">
        <v>8</v>
      </c>
      <c r="B10" s="54" t="s">
        <v>49</v>
      </c>
      <c r="C10" s="63">
        <f>'別紙（大相模地区センター）'!M42</f>
        <v>0</v>
      </c>
    </row>
    <row r="11" spans="1:3" ht="22.5" customHeight="1" x14ac:dyDescent="0.15">
      <c r="A11" s="54">
        <v>9</v>
      </c>
      <c r="B11" s="54" t="s">
        <v>50</v>
      </c>
      <c r="C11" s="63">
        <f>'別紙（南越谷地区センター）'!M42</f>
        <v>0</v>
      </c>
    </row>
    <row r="12" spans="1:3" ht="22.5" customHeight="1" x14ac:dyDescent="0.15">
      <c r="A12" s="53">
        <v>10</v>
      </c>
      <c r="B12" s="54" t="s">
        <v>51</v>
      </c>
      <c r="C12" s="63">
        <f>'別紙（中央市民会館）'!M42</f>
        <v>0</v>
      </c>
    </row>
    <row r="13" spans="1:3" ht="22.5" customHeight="1" x14ac:dyDescent="0.15">
      <c r="A13" s="54">
        <v>11</v>
      </c>
      <c r="B13" s="54" t="s">
        <v>52</v>
      </c>
      <c r="C13" s="63">
        <f>'別紙（北部市民会館）'!M42</f>
        <v>0</v>
      </c>
    </row>
    <row r="14" spans="1:3" ht="22.5" customHeight="1" x14ac:dyDescent="0.15">
      <c r="A14" s="54">
        <v>12</v>
      </c>
      <c r="B14" s="54" t="s">
        <v>53</v>
      </c>
      <c r="C14" s="63">
        <f>'別紙（赤山交流館）'!M42</f>
        <v>0</v>
      </c>
    </row>
    <row r="15" spans="1:3" ht="22.5" customHeight="1" x14ac:dyDescent="0.15">
      <c r="A15" s="54">
        <v>13</v>
      </c>
      <c r="B15" s="54" t="s">
        <v>54</v>
      </c>
      <c r="C15" s="63">
        <f>'別紙（大沢北交流館）'!M42</f>
        <v>0</v>
      </c>
    </row>
    <row r="16" spans="1:3" ht="22.5" customHeight="1" x14ac:dyDescent="0.15">
      <c r="A16" s="53">
        <v>14</v>
      </c>
      <c r="B16" s="54" t="s">
        <v>55</v>
      </c>
      <c r="C16" s="63">
        <f>'別紙（南部交流館）'!M42</f>
        <v>0</v>
      </c>
    </row>
    <row r="17" spans="1:3" ht="22.5" customHeight="1" x14ac:dyDescent="0.15">
      <c r="A17" s="54">
        <v>15</v>
      </c>
      <c r="B17" s="54" t="s">
        <v>56</v>
      </c>
      <c r="C17" s="63">
        <f>'別紙（大袋北交流館）'!M42</f>
        <v>0</v>
      </c>
    </row>
    <row r="18" spans="1:3" ht="22.5" customHeight="1" x14ac:dyDescent="0.15">
      <c r="A18" s="54">
        <v>16</v>
      </c>
      <c r="B18" s="55" t="s">
        <v>57</v>
      </c>
      <c r="C18" s="63">
        <f>'別紙（桜井交流館）'!M42</f>
        <v>0</v>
      </c>
    </row>
    <row r="19" spans="1:3" ht="22.5" customHeight="1" thickBot="1" x14ac:dyDescent="0.2">
      <c r="A19" s="54">
        <v>17</v>
      </c>
      <c r="B19" s="55" t="s">
        <v>153</v>
      </c>
      <c r="C19" s="63">
        <f>'別紙（斎場）'!M42</f>
        <v>0</v>
      </c>
    </row>
    <row r="20" spans="1:3" ht="24.75" customHeight="1" thickTop="1" x14ac:dyDescent="0.15">
      <c r="A20" s="172" t="s">
        <v>35</v>
      </c>
      <c r="B20" s="173"/>
      <c r="C20" s="64">
        <f>SUM(C2:C19)</f>
        <v>0</v>
      </c>
    </row>
  </sheetData>
  <sheetProtection password="D821" sheet="1" objects="1" scenarios="1"/>
  <mergeCells count="1">
    <mergeCell ref="A20:B20"/>
  </mergeCells>
  <phoneticPr fontId="10"/>
  <pageMargins left="0.7" right="0.7" top="0.75" bottom="0.75" header="0.3" footer="0.3"/>
  <pageSetup paperSize="9" scale="150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10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81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'予定電力、電力量'!$T$5</f>
        <v>30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'予定電力、電力量'!T6</f>
        <v>2125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'予定電力、電力量'!$T$5</f>
        <v>30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'予定電力、電力量'!T7</f>
        <v>1873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'予定電力、電力量'!$T$5</f>
        <v>30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'予定電力、電力量'!T8</f>
        <v>1548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'予定電力、電力量'!$T$5</f>
        <v>30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'予定電力、電力量'!T9</f>
        <v>1874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'予定電力、電力量'!$T$5</f>
        <v>30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'予定電力、電力量'!T10</f>
        <v>1818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'予定電力、電力量'!$T$5</f>
        <v>30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'予定電力、電力量'!T11</f>
        <v>2915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'予定電力、電力量'!$T$5</f>
        <v>30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'予定電力、電力量'!T12</f>
        <v>2843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'予定電力、電力量'!$T$5</f>
        <v>30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'予定電力、電力量'!T13</f>
        <v>2249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'予定電力、電力量'!$T$5</f>
        <v>30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'予定電力、電力量'!T14</f>
        <v>1602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'予定電力、電力量'!$T$5</f>
        <v>30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'予定電力、電力量'!T15</f>
        <v>2131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'予定電力、電力量'!$T$5</f>
        <v>30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'予定電力、電力量'!T16</f>
        <v>2363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'予定電力、電力量'!$T$5</f>
        <v>30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'予定電力、電力量'!T17</f>
        <v>2904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26575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7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152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'予定電力、電力量'!$U$5</f>
        <v>331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90" t="s">
        <v>3</v>
      </c>
      <c r="F5" s="3" t="s">
        <v>2</v>
      </c>
      <c r="G5" s="12">
        <f>'予定電力、電力量'!U6</f>
        <v>68026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'予定電力、電力量'!$U$5</f>
        <v>331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90" t="s">
        <v>3</v>
      </c>
      <c r="F8" s="3" t="s">
        <v>2</v>
      </c>
      <c r="G8" s="12">
        <f>'予定電力、電力量'!U7</f>
        <v>71962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'予定電力、電力量'!$U$5</f>
        <v>331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90" t="s">
        <v>3</v>
      </c>
      <c r="F11" s="3" t="s">
        <v>2</v>
      </c>
      <c r="G11" s="12">
        <f>'予定電力、電力量'!U8</f>
        <v>54876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'予定電力、電力量'!$U$5</f>
        <v>331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90" t="s">
        <v>3</v>
      </c>
      <c r="F14" s="3" t="s">
        <v>2</v>
      </c>
      <c r="G14" s="12">
        <f>'予定電力、電力量'!U9</f>
        <v>70048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'予定電力、電力量'!$U$5</f>
        <v>331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90" t="s">
        <v>3</v>
      </c>
      <c r="F17" s="3" t="s">
        <v>2</v>
      </c>
      <c r="G17" s="12">
        <f>'予定電力、電力量'!U10</f>
        <v>68541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'予定電力、電力量'!$U$5</f>
        <v>331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90" t="s">
        <v>3</v>
      </c>
      <c r="F20" s="3" t="s">
        <v>2</v>
      </c>
      <c r="G20" s="12">
        <f>'予定電力、電力量'!U11</f>
        <v>77211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'予定電力、電力量'!$U$5</f>
        <v>331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90" t="s">
        <v>3</v>
      </c>
      <c r="F23" s="3" t="s">
        <v>2</v>
      </c>
      <c r="G23" s="12">
        <f>'予定電力、電力量'!U12</f>
        <v>75315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'予定電力、電力量'!$U$5</f>
        <v>331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90" t="s">
        <v>3</v>
      </c>
      <c r="F26" s="3" t="s">
        <v>2</v>
      </c>
      <c r="G26" s="12">
        <f>'予定電力、電力量'!U13</f>
        <v>64902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'予定電力、電力量'!$U$5</f>
        <v>331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90" t="s">
        <v>3</v>
      </c>
      <c r="F29" s="3" t="s">
        <v>2</v>
      </c>
      <c r="G29" s="12">
        <f>'予定電力、電力量'!U14</f>
        <v>77748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'予定電力、電力量'!$U$5</f>
        <v>331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90" t="s">
        <v>3</v>
      </c>
      <c r="F32" s="3" t="s">
        <v>2</v>
      </c>
      <c r="G32" s="12">
        <f>'予定電力、電力量'!U15</f>
        <v>67325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'予定電力、電力量'!$U$5</f>
        <v>331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90" t="s">
        <v>3</v>
      </c>
      <c r="F35" s="3" t="s">
        <v>2</v>
      </c>
      <c r="G35" s="12">
        <f>'予定電力、電力量'!U16</f>
        <v>72945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'予定電力、電力量'!$U$5</f>
        <v>331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90" t="s">
        <v>3</v>
      </c>
      <c r="F38" s="3" t="s">
        <v>2</v>
      </c>
      <c r="G38" s="12">
        <f>'予定電力、電力量'!U17</f>
        <v>74786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847326</v>
      </c>
    </row>
  </sheetData>
  <sheetProtection password="D821" sheet="1" objects="1" scenarios="1"/>
  <mergeCells count="16">
    <mergeCell ref="B3:O3"/>
    <mergeCell ref="N1:O1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4:O44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BreakPreview" zoomScale="70" zoomScaleNormal="100" zoomScaleSheetLayoutView="70" workbookViewId="0">
      <pane xSplit="1" topLeftCell="F1" activePane="topRight" state="frozen"/>
      <selection activeCell="H20" sqref="H20"/>
      <selection pane="topRight" activeCell="H20" sqref="H20"/>
    </sheetView>
  </sheetViews>
  <sheetFormatPr defaultRowHeight="13.5" x14ac:dyDescent="0.15"/>
  <cols>
    <col min="1" max="1" width="9" style="91"/>
    <col min="2" max="22" width="18.5" style="91" customWidth="1"/>
    <col min="23" max="238" width="9" style="91"/>
    <col min="239" max="239" width="3.375" style="91" customWidth="1"/>
    <col min="240" max="240" width="17" style="91" customWidth="1"/>
    <col min="241" max="241" width="26.25" style="91" customWidth="1"/>
    <col min="242" max="242" width="7" style="91" customWidth="1"/>
    <col min="243" max="243" width="9.5" style="91" customWidth="1"/>
    <col min="244" max="255" width="8.625" style="91" customWidth="1"/>
    <col min="256" max="256" width="10.5" style="91" customWidth="1"/>
    <col min="257" max="494" width="9" style="91"/>
    <col min="495" max="495" width="3.375" style="91" customWidth="1"/>
    <col min="496" max="496" width="17" style="91" customWidth="1"/>
    <col min="497" max="497" width="26.25" style="91" customWidth="1"/>
    <col min="498" max="498" width="7" style="91" customWidth="1"/>
    <col min="499" max="499" width="9.5" style="91" customWidth="1"/>
    <col min="500" max="511" width="8.625" style="91" customWidth="1"/>
    <col min="512" max="512" width="10.5" style="91" customWidth="1"/>
    <col min="513" max="750" width="9" style="91"/>
    <col min="751" max="751" width="3.375" style="91" customWidth="1"/>
    <col min="752" max="752" width="17" style="91" customWidth="1"/>
    <col min="753" max="753" width="26.25" style="91" customWidth="1"/>
    <col min="754" max="754" width="7" style="91" customWidth="1"/>
    <col min="755" max="755" width="9.5" style="91" customWidth="1"/>
    <col min="756" max="767" width="8.625" style="91" customWidth="1"/>
    <col min="768" max="768" width="10.5" style="91" customWidth="1"/>
    <col min="769" max="1006" width="9" style="91"/>
    <col min="1007" max="1007" width="3.375" style="91" customWidth="1"/>
    <col min="1008" max="1008" width="17" style="91" customWidth="1"/>
    <col min="1009" max="1009" width="26.25" style="91" customWidth="1"/>
    <col min="1010" max="1010" width="7" style="91" customWidth="1"/>
    <col min="1011" max="1011" width="9.5" style="91" customWidth="1"/>
    <col min="1012" max="1023" width="8.625" style="91" customWidth="1"/>
    <col min="1024" max="1024" width="10.5" style="91" customWidth="1"/>
    <col min="1025" max="1262" width="9" style="91"/>
    <col min="1263" max="1263" width="3.375" style="91" customWidth="1"/>
    <col min="1264" max="1264" width="17" style="91" customWidth="1"/>
    <col min="1265" max="1265" width="26.25" style="91" customWidth="1"/>
    <col min="1266" max="1266" width="7" style="91" customWidth="1"/>
    <col min="1267" max="1267" width="9.5" style="91" customWidth="1"/>
    <col min="1268" max="1279" width="8.625" style="91" customWidth="1"/>
    <col min="1280" max="1280" width="10.5" style="91" customWidth="1"/>
    <col min="1281" max="1518" width="9" style="91"/>
    <col min="1519" max="1519" width="3.375" style="91" customWidth="1"/>
    <col min="1520" max="1520" width="17" style="91" customWidth="1"/>
    <col min="1521" max="1521" width="26.25" style="91" customWidth="1"/>
    <col min="1522" max="1522" width="7" style="91" customWidth="1"/>
    <col min="1523" max="1523" width="9.5" style="91" customWidth="1"/>
    <col min="1524" max="1535" width="8.625" style="91" customWidth="1"/>
    <col min="1536" max="1536" width="10.5" style="91" customWidth="1"/>
    <col min="1537" max="1774" width="9" style="91"/>
    <col min="1775" max="1775" width="3.375" style="91" customWidth="1"/>
    <col min="1776" max="1776" width="17" style="91" customWidth="1"/>
    <col min="1777" max="1777" width="26.25" style="91" customWidth="1"/>
    <col min="1778" max="1778" width="7" style="91" customWidth="1"/>
    <col min="1779" max="1779" width="9.5" style="91" customWidth="1"/>
    <col min="1780" max="1791" width="8.625" style="91" customWidth="1"/>
    <col min="1792" max="1792" width="10.5" style="91" customWidth="1"/>
    <col min="1793" max="2030" width="9" style="91"/>
    <col min="2031" max="2031" width="3.375" style="91" customWidth="1"/>
    <col min="2032" max="2032" width="17" style="91" customWidth="1"/>
    <col min="2033" max="2033" width="26.25" style="91" customWidth="1"/>
    <col min="2034" max="2034" width="7" style="91" customWidth="1"/>
    <col min="2035" max="2035" width="9.5" style="91" customWidth="1"/>
    <col min="2036" max="2047" width="8.625" style="91" customWidth="1"/>
    <col min="2048" max="2048" width="10.5" style="91" customWidth="1"/>
    <col min="2049" max="2286" width="9" style="91"/>
    <col min="2287" max="2287" width="3.375" style="91" customWidth="1"/>
    <col min="2288" max="2288" width="17" style="91" customWidth="1"/>
    <col min="2289" max="2289" width="26.25" style="91" customWidth="1"/>
    <col min="2290" max="2290" width="7" style="91" customWidth="1"/>
    <col min="2291" max="2291" width="9.5" style="91" customWidth="1"/>
    <col min="2292" max="2303" width="8.625" style="91" customWidth="1"/>
    <col min="2304" max="2304" width="10.5" style="91" customWidth="1"/>
    <col min="2305" max="2542" width="9" style="91"/>
    <col min="2543" max="2543" width="3.375" style="91" customWidth="1"/>
    <col min="2544" max="2544" width="17" style="91" customWidth="1"/>
    <col min="2545" max="2545" width="26.25" style="91" customWidth="1"/>
    <col min="2546" max="2546" width="7" style="91" customWidth="1"/>
    <col min="2547" max="2547" width="9.5" style="91" customWidth="1"/>
    <col min="2548" max="2559" width="8.625" style="91" customWidth="1"/>
    <col min="2560" max="2560" width="10.5" style="91" customWidth="1"/>
    <col min="2561" max="2798" width="9" style="91"/>
    <col min="2799" max="2799" width="3.375" style="91" customWidth="1"/>
    <col min="2800" max="2800" width="17" style="91" customWidth="1"/>
    <col min="2801" max="2801" width="26.25" style="91" customWidth="1"/>
    <col min="2802" max="2802" width="7" style="91" customWidth="1"/>
    <col min="2803" max="2803" width="9.5" style="91" customWidth="1"/>
    <col min="2804" max="2815" width="8.625" style="91" customWidth="1"/>
    <col min="2816" max="2816" width="10.5" style="91" customWidth="1"/>
    <col min="2817" max="3054" width="9" style="91"/>
    <col min="3055" max="3055" width="3.375" style="91" customWidth="1"/>
    <col min="3056" max="3056" width="17" style="91" customWidth="1"/>
    <col min="3057" max="3057" width="26.25" style="91" customWidth="1"/>
    <col min="3058" max="3058" width="7" style="91" customWidth="1"/>
    <col min="3059" max="3059" width="9.5" style="91" customWidth="1"/>
    <col min="3060" max="3071" width="8.625" style="91" customWidth="1"/>
    <col min="3072" max="3072" width="10.5" style="91" customWidth="1"/>
    <col min="3073" max="3310" width="9" style="91"/>
    <col min="3311" max="3311" width="3.375" style="91" customWidth="1"/>
    <col min="3312" max="3312" width="17" style="91" customWidth="1"/>
    <col min="3313" max="3313" width="26.25" style="91" customWidth="1"/>
    <col min="3314" max="3314" width="7" style="91" customWidth="1"/>
    <col min="3315" max="3315" width="9.5" style="91" customWidth="1"/>
    <col min="3316" max="3327" width="8.625" style="91" customWidth="1"/>
    <col min="3328" max="3328" width="10.5" style="91" customWidth="1"/>
    <col min="3329" max="3566" width="9" style="91"/>
    <col min="3567" max="3567" width="3.375" style="91" customWidth="1"/>
    <col min="3568" max="3568" width="17" style="91" customWidth="1"/>
    <col min="3569" max="3569" width="26.25" style="91" customWidth="1"/>
    <col min="3570" max="3570" width="7" style="91" customWidth="1"/>
    <col min="3571" max="3571" width="9.5" style="91" customWidth="1"/>
    <col min="3572" max="3583" width="8.625" style="91" customWidth="1"/>
    <col min="3584" max="3584" width="10.5" style="91" customWidth="1"/>
    <col min="3585" max="3822" width="9" style="91"/>
    <col min="3823" max="3823" width="3.375" style="91" customWidth="1"/>
    <col min="3824" max="3824" width="17" style="91" customWidth="1"/>
    <col min="3825" max="3825" width="26.25" style="91" customWidth="1"/>
    <col min="3826" max="3826" width="7" style="91" customWidth="1"/>
    <col min="3827" max="3827" width="9.5" style="91" customWidth="1"/>
    <col min="3828" max="3839" width="8.625" style="91" customWidth="1"/>
    <col min="3840" max="3840" width="10.5" style="91" customWidth="1"/>
    <col min="3841" max="4078" width="9" style="91"/>
    <col min="4079" max="4079" width="3.375" style="91" customWidth="1"/>
    <col min="4080" max="4080" width="17" style="91" customWidth="1"/>
    <col min="4081" max="4081" width="26.25" style="91" customWidth="1"/>
    <col min="4082" max="4082" width="7" style="91" customWidth="1"/>
    <col min="4083" max="4083" width="9.5" style="91" customWidth="1"/>
    <col min="4084" max="4095" width="8.625" style="91" customWidth="1"/>
    <col min="4096" max="4096" width="10.5" style="91" customWidth="1"/>
    <col min="4097" max="4334" width="9" style="91"/>
    <col min="4335" max="4335" width="3.375" style="91" customWidth="1"/>
    <col min="4336" max="4336" width="17" style="91" customWidth="1"/>
    <col min="4337" max="4337" width="26.25" style="91" customWidth="1"/>
    <col min="4338" max="4338" width="7" style="91" customWidth="1"/>
    <col min="4339" max="4339" width="9.5" style="91" customWidth="1"/>
    <col min="4340" max="4351" width="8.625" style="91" customWidth="1"/>
    <col min="4352" max="4352" width="10.5" style="91" customWidth="1"/>
    <col min="4353" max="4590" width="9" style="91"/>
    <col min="4591" max="4591" width="3.375" style="91" customWidth="1"/>
    <col min="4592" max="4592" width="17" style="91" customWidth="1"/>
    <col min="4593" max="4593" width="26.25" style="91" customWidth="1"/>
    <col min="4594" max="4594" width="7" style="91" customWidth="1"/>
    <col min="4595" max="4595" width="9.5" style="91" customWidth="1"/>
    <col min="4596" max="4607" width="8.625" style="91" customWidth="1"/>
    <col min="4608" max="4608" width="10.5" style="91" customWidth="1"/>
    <col min="4609" max="4846" width="9" style="91"/>
    <col min="4847" max="4847" width="3.375" style="91" customWidth="1"/>
    <col min="4848" max="4848" width="17" style="91" customWidth="1"/>
    <col min="4849" max="4849" width="26.25" style="91" customWidth="1"/>
    <col min="4850" max="4850" width="7" style="91" customWidth="1"/>
    <col min="4851" max="4851" width="9.5" style="91" customWidth="1"/>
    <col min="4852" max="4863" width="8.625" style="91" customWidth="1"/>
    <col min="4864" max="4864" width="10.5" style="91" customWidth="1"/>
    <col min="4865" max="5102" width="9" style="91"/>
    <col min="5103" max="5103" width="3.375" style="91" customWidth="1"/>
    <col min="5104" max="5104" width="17" style="91" customWidth="1"/>
    <col min="5105" max="5105" width="26.25" style="91" customWidth="1"/>
    <col min="5106" max="5106" width="7" style="91" customWidth="1"/>
    <col min="5107" max="5107" width="9.5" style="91" customWidth="1"/>
    <col min="5108" max="5119" width="8.625" style="91" customWidth="1"/>
    <col min="5120" max="5120" width="10.5" style="91" customWidth="1"/>
    <col min="5121" max="5358" width="9" style="91"/>
    <col min="5359" max="5359" width="3.375" style="91" customWidth="1"/>
    <col min="5360" max="5360" width="17" style="91" customWidth="1"/>
    <col min="5361" max="5361" width="26.25" style="91" customWidth="1"/>
    <col min="5362" max="5362" width="7" style="91" customWidth="1"/>
    <col min="5363" max="5363" width="9.5" style="91" customWidth="1"/>
    <col min="5364" max="5375" width="8.625" style="91" customWidth="1"/>
    <col min="5376" max="5376" width="10.5" style="91" customWidth="1"/>
    <col min="5377" max="5614" width="9" style="91"/>
    <col min="5615" max="5615" width="3.375" style="91" customWidth="1"/>
    <col min="5616" max="5616" width="17" style="91" customWidth="1"/>
    <col min="5617" max="5617" width="26.25" style="91" customWidth="1"/>
    <col min="5618" max="5618" width="7" style="91" customWidth="1"/>
    <col min="5619" max="5619" width="9.5" style="91" customWidth="1"/>
    <col min="5620" max="5631" width="8.625" style="91" customWidth="1"/>
    <col min="5632" max="5632" width="10.5" style="91" customWidth="1"/>
    <col min="5633" max="5870" width="9" style="91"/>
    <col min="5871" max="5871" width="3.375" style="91" customWidth="1"/>
    <col min="5872" max="5872" width="17" style="91" customWidth="1"/>
    <col min="5873" max="5873" width="26.25" style="91" customWidth="1"/>
    <col min="5874" max="5874" width="7" style="91" customWidth="1"/>
    <col min="5875" max="5875" width="9.5" style="91" customWidth="1"/>
    <col min="5876" max="5887" width="8.625" style="91" customWidth="1"/>
    <col min="5888" max="5888" width="10.5" style="91" customWidth="1"/>
    <col min="5889" max="6126" width="9" style="91"/>
    <col min="6127" max="6127" width="3.375" style="91" customWidth="1"/>
    <col min="6128" max="6128" width="17" style="91" customWidth="1"/>
    <col min="6129" max="6129" width="26.25" style="91" customWidth="1"/>
    <col min="6130" max="6130" width="7" style="91" customWidth="1"/>
    <col min="6131" max="6131" width="9.5" style="91" customWidth="1"/>
    <col min="6132" max="6143" width="8.625" style="91" customWidth="1"/>
    <col min="6144" max="6144" width="10.5" style="91" customWidth="1"/>
    <col min="6145" max="6382" width="9" style="91"/>
    <col min="6383" max="6383" width="3.375" style="91" customWidth="1"/>
    <col min="6384" max="6384" width="17" style="91" customWidth="1"/>
    <col min="6385" max="6385" width="26.25" style="91" customWidth="1"/>
    <col min="6386" max="6386" width="7" style="91" customWidth="1"/>
    <col min="6387" max="6387" width="9.5" style="91" customWidth="1"/>
    <col min="6388" max="6399" width="8.625" style="91" customWidth="1"/>
    <col min="6400" max="6400" width="10.5" style="91" customWidth="1"/>
    <col min="6401" max="6638" width="9" style="91"/>
    <col min="6639" max="6639" width="3.375" style="91" customWidth="1"/>
    <col min="6640" max="6640" width="17" style="91" customWidth="1"/>
    <col min="6641" max="6641" width="26.25" style="91" customWidth="1"/>
    <col min="6642" max="6642" width="7" style="91" customWidth="1"/>
    <col min="6643" max="6643" width="9.5" style="91" customWidth="1"/>
    <col min="6644" max="6655" width="8.625" style="91" customWidth="1"/>
    <col min="6656" max="6656" width="10.5" style="91" customWidth="1"/>
    <col min="6657" max="6894" width="9" style="91"/>
    <col min="6895" max="6895" width="3.375" style="91" customWidth="1"/>
    <col min="6896" max="6896" width="17" style="91" customWidth="1"/>
    <col min="6897" max="6897" width="26.25" style="91" customWidth="1"/>
    <col min="6898" max="6898" width="7" style="91" customWidth="1"/>
    <col min="6899" max="6899" width="9.5" style="91" customWidth="1"/>
    <col min="6900" max="6911" width="8.625" style="91" customWidth="1"/>
    <col min="6912" max="6912" width="10.5" style="91" customWidth="1"/>
    <col min="6913" max="7150" width="9" style="91"/>
    <col min="7151" max="7151" width="3.375" style="91" customWidth="1"/>
    <col min="7152" max="7152" width="17" style="91" customWidth="1"/>
    <col min="7153" max="7153" width="26.25" style="91" customWidth="1"/>
    <col min="7154" max="7154" width="7" style="91" customWidth="1"/>
    <col min="7155" max="7155" width="9.5" style="91" customWidth="1"/>
    <col min="7156" max="7167" width="8.625" style="91" customWidth="1"/>
    <col min="7168" max="7168" width="10.5" style="91" customWidth="1"/>
    <col min="7169" max="7406" width="9" style="91"/>
    <col min="7407" max="7407" width="3.375" style="91" customWidth="1"/>
    <col min="7408" max="7408" width="17" style="91" customWidth="1"/>
    <col min="7409" max="7409" width="26.25" style="91" customWidth="1"/>
    <col min="7410" max="7410" width="7" style="91" customWidth="1"/>
    <col min="7411" max="7411" width="9.5" style="91" customWidth="1"/>
    <col min="7412" max="7423" width="8.625" style="91" customWidth="1"/>
    <col min="7424" max="7424" width="10.5" style="91" customWidth="1"/>
    <col min="7425" max="7662" width="9" style="91"/>
    <col min="7663" max="7663" width="3.375" style="91" customWidth="1"/>
    <col min="7664" max="7664" width="17" style="91" customWidth="1"/>
    <col min="7665" max="7665" width="26.25" style="91" customWidth="1"/>
    <col min="7666" max="7666" width="7" style="91" customWidth="1"/>
    <col min="7667" max="7667" width="9.5" style="91" customWidth="1"/>
    <col min="7668" max="7679" width="8.625" style="91" customWidth="1"/>
    <col min="7680" max="7680" width="10.5" style="91" customWidth="1"/>
    <col min="7681" max="7918" width="9" style="91"/>
    <col min="7919" max="7919" width="3.375" style="91" customWidth="1"/>
    <col min="7920" max="7920" width="17" style="91" customWidth="1"/>
    <col min="7921" max="7921" width="26.25" style="91" customWidth="1"/>
    <col min="7922" max="7922" width="7" style="91" customWidth="1"/>
    <col min="7923" max="7923" width="9.5" style="91" customWidth="1"/>
    <col min="7924" max="7935" width="8.625" style="91" customWidth="1"/>
    <col min="7936" max="7936" width="10.5" style="91" customWidth="1"/>
    <col min="7937" max="8174" width="9" style="91"/>
    <col min="8175" max="8175" width="3.375" style="91" customWidth="1"/>
    <col min="8176" max="8176" width="17" style="91" customWidth="1"/>
    <col min="8177" max="8177" width="26.25" style="91" customWidth="1"/>
    <col min="8178" max="8178" width="7" style="91" customWidth="1"/>
    <col min="8179" max="8179" width="9.5" style="91" customWidth="1"/>
    <col min="8180" max="8191" width="8.625" style="91" customWidth="1"/>
    <col min="8192" max="8192" width="10.5" style="91" customWidth="1"/>
    <col min="8193" max="8430" width="9" style="91"/>
    <col min="8431" max="8431" width="3.375" style="91" customWidth="1"/>
    <col min="8432" max="8432" width="17" style="91" customWidth="1"/>
    <col min="8433" max="8433" width="26.25" style="91" customWidth="1"/>
    <col min="8434" max="8434" width="7" style="91" customWidth="1"/>
    <col min="8435" max="8435" width="9.5" style="91" customWidth="1"/>
    <col min="8436" max="8447" width="8.625" style="91" customWidth="1"/>
    <col min="8448" max="8448" width="10.5" style="91" customWidth="1"/>
    <col min="8449" max="8686" width="9" style="91"/>
    <col min="8687" max="8687" width="3.375" style="91" customWidth="1"/>
    <col min="8688" max="8688" width="17" style="91" customWidth="1"/>
    <col min="8689" max="8689" width="26.25" style="91" customWidth="1"/>
    <col min="8690" max="8690" width="7" style="91" customWidth="1"/>
    <col min="8691" max="8691" width="9.5" style="91" customWidth="1"/>
    <col min="8692" max="8703" width="8.625" style="91" customWidth="1"/>
    <col min="8704" max="8704" width="10.5" style="91" customWidth="1"/>
    <col min="8705" max="8942" width="9" style="91"/>
    <col min="8943" max="8943" width="3.375" style="91" customWidth="1"/>
    <col min="8944" max="8944" width="17" style="91" customWidth="1"/>
    <col min="8945" max="8945" width="26.25" style="91" customWidth="1"/>
    <col min="8946" max="8946" width="7" style="91" customWidth="1"/>
    <col min="8947" max="8947" width="9.5" style="91" customWidth="1"/>
    <col min="8948" max="8959" width="8.625" style="91" customWidth="1"/>
    <col min="8960" max="8960" width="10.5" style="91" customWidth="1"/>
    <col min="8961" max="9198" width="9" style="91"/>
    <col min="9199" max="9199" width="3.375" style="91" customWidth="1"/>
    <col min="9200" max="9200" width="17" style="91" customWidth="1"/>
    <col min="9201" max="9201" width="26.25" style="91" customWidth="1"/>
    <col min="9202" max="9202" width="7" style="91" customWidth="1"/>
    <col min="9203" max="9203" width="9.5" style="91" customWidth="1"/>
    <col min="9204" max="9215" width="8.625" style="91" customWidth="1"/>
    <col min="9216" max="9216" width="10.5" style="91" customWidth="1"/>
    <col min="9217" max="9454" width="9" style="91"/>
    <col min="9455" max="9455" width="3.375" style="91" customWidth="1"/>
    <col min="9456" max="9456" width="17" style="91" customWidth="1"/>
    <col min="9457" max="9457" width="26.25" style="91" customWidth="1"/>
    <col min="9458" max="9458" width="7" style="91" customWidth="1"/>
    <col min="9459" max="9459" width="9.5" style="91" customWidth="1"/>
    <col min="9460" max="9471" width="8.625" style="91" customWidth="1"/>
    <col min="9472" max="9472" width="10.5" style="91" customWidth="1"/>
    <col min="9473" max="9710" width="9" style="91"/>
    <col min="9711" max="9711" width="3.375" style="91" customWidth="1"/>
    <col min="9712" max="9712" width="17" style="91" customWidth="1"/>
    <col min="9713" max="9713" width="26.25" style="91" customWidth="1"/>
    <col min="9714" max="9714" width="7" style="91" customWidth="1"/>
    <col min="9715" max="9715" width="9.5" style="91" customWidth="1"/>
    <col min="9716" max="9727" width="8.625" style="91" customWidth="1"/>
    <col min="9728" max="9728" width="10.5" style="91" customWidth="1"/>
    <col min="9729" max="9966" width="9" style="91"/>
    <col min="9967" max="9967" width="3.375" style="91" customWidth="1"/>
    <col min="9968" max="9968" width="17" style="91" customWidth="1"/>
    <col min="9969" max="9969" width="26.25" style="91" customWidth="1"/>
    <col min="9970" max="9970" width="7" style="91" customWidth="1"/>
    <col min="9971" max="9971" width="9.5" style="91" customWidth="1"/>
    <col min="9972" max="9983" width="8.625" style="91" customWidth="1"/>
    <col min="9984" max="9984" width="10.5" style="91" customWidth="1"/>
    <col min="9985" max="10222" width="9" style="91"/>
    <col min="10223" max="10223" width="3.375" style="91" customWidth="1"/>
    <col min="10224" max="10224" width="17" style="91" customWidth="1"/>
    <col min="10225" max="10225" width="26.25" style="91" customWidth="1"/>
    <col min="10226" max="10226" width="7" style="91" customWidth="1"/>
    <col min="10227" max="10227" width="9.5" style="91" customWidth="1"/>
    <col min="10228" max="10239" width="8.625" style="91" customWidth="1"/>
    <col min="10240" max="10240" width="10.5" style="91" customWidth="1"/>
    <col min="10241" max="10478" width="9" style="91"/>
    <col min="10479" max="10479" width="3.375" style="91" customWidth="1"/>
    <col min="10480" max="10480" width="17" style="91" customWidth="1"/>
    <col min="10481" max="10481" width="26.25" style="91" customWidth="1"/>
    <col min="10482" max="10482" width="7" style="91" customWidth="1"/>
    <col min="10483" max="10483" width="9.5" style="91" customWidth="1"/>
    <col min="10484" max="10495" width="8.625" style="91" customWidth="1"/>
    <col min="10496" max="10496" width="10.5" style="91" customWidth="1"/>
    <col min="10497" max="10734" width="9" style="91"/>
    <col min="10735" max="10735" width="3.375" style="91" customWidth="1"/>
    <col min="10736" max="10736" width="17" style="91" customWidth="1"/>
    <col min="10737" max="10737" width="26.25" style="91" customWidth="1"/>
    <col min="10738" max="10738" width="7" style="91" customWidth="1"/>
    <col min="10739" max="10739" width="9.5" style="91" customWidth="1"/>
    <col min="10740" max="10751" width="8.625" style="91" customWidth="1"/>
    <col min="10752" max="10752" width="10.5" style="91" customWidth="1"/>
    <col min="10753" max="10990" width="9" style="91"/>
    <col min="10991" max="10991" width="3.375" style="91" customWidth="1"/>
    <col min="10992" max="10992" width="17" style="91" customWidth="1"/>
    <col min="10993" max="10993" width="26.25" style="91" customWidth="1"/>
    <col min="10994" max="10994" width="7" style="91" customWidth="1"/>
    <col min="10995" max="10995" width="9.5" style="91" customWidth="1"/>
    <col min="10996" max="11007" width="8.625" style="91" customWidth="1"/>
    <col min="11008" max="11008" width="10.5" style="91" customWidth="1"/>
    <col min="11009" max="11246" width="9" style="91"/>
    <col min="11247" max="11247" width="3.375" style="91" customWidth="1"/>
    <col min="11248" max="11248" width="17" style="91" customWidth="1"/>
    <col min="11249" max="11249" width="26.25" style="91" customWidth="1"/>
    <col min="11250" max="11250" width="7" style="91" customWidth="1"/>
    <col min="11251" max="11251" width="9.5" style="91" customWidth="1"/>
    <col min="11252" max="11263" width="8.625" style="91" customWidth="1"/>
    <col min="11264" max="11264" width="10.5" style="91" customWidth="1"/>
    <col min="11265" max="11502" width="9" style="91"/>
    <col min="11503" max="11503" width="3.375" style="91" customWidth="1"/>
    <col min="11504" max="11504" width="17" style="91" customWidth="1"/>
    <col min="11505" max="11505" width="26.25" style="91" customWidth="1"/>
    <col min="11506" max="11506" width="7" style="91" customWidth="1"/>
    <col min="11507" max="11507" width="9.5" style="91" customWidth="1"/>
    <col min="11508" max="11519" width="8.625" style="91" customWidth="1"/>
    <col min="11520" max="11520" width="10.5" style="91" customWidth="1"/>
    <col min="11521" max="11758" width="9" style="91"/>
    <col min="11759" max="11759" width="3.375" style="91" customWidth="1"/>
    <col min="11760" max="11760" width="17" style="91" customWidth="1"/>
    <col min="11761" max="11761" width="26.25" style="91" customWidth="1"/>
    <col min="11762" max="11762" width="7" style="91" customWidth="1"/>
    <col min="11763" max="11763" width="9.5" style="91" customWidth="1"/>
    <col min="11764" max="11775" width="8.625" style="91" customWidth="1"/>
    <col min="11776" max="11776" width="10.5" style="91" customWidth="1"/>
    <col min="11777" max="12014" width="9" style="91"/>
    <col min="12015" max="12015" width="3.375" style="91" customWidth="1"/>
    <col min="12016" max="12016" width="17" style="91" customWidth="1"/>
    <col min="12017" max="12017" width="26.25" style="91" customWidth="1"/>
    <col min="12018" max="12018" width="7" style="91" customWidth="1"/>
    <col min="12019" max="12019" width="9.5" style="91" customWidth="1"/>
    <col min="12020" max="12031" width="8.625" style="91" customWidth="1"/>
    <col min="12032" max="12032" width="10.5" style="91" customWidth="1"/>
    <col min="12033" max="12270" width="9" style="91"/>
    <col min="12271" max="12271" width="3.375" style="91" customWidth="1"/>
    <col min="12272" max="12272" width="17" style="91" customWidth="1"/>
    <col min="12273" max="12273" width="26.25" style="91" customWidth="1"/>
    <col min="12274" max="12274" width="7" style="91" customWidth="1"/>
    <col min="12275" max="12275" width="9.5" style="91" customWidth="1"/>
    <col min="12276" max="12287" width="8.625" style="91" customWidth="1"/>
    <col min="12288" max="12288" width="10.5" style="91" customWidth="1"/>
    <col min="12289" max="12526" width="9" style="91"/>
    <col min="12527" max="12527" width="3.375" style="91" customWidth="1"/>
    <col min="12528" max="12528" width="17" style="91" customWidth="1"/>
    <col min="12529" max="12529" width="26.25" style="91" customWidth="1"/>
    <col min="12530" max="12530" width="7" style="91" customWidth="1"/>
    <col min="12531" max="12531" width="9.5" style="91" customWidth="1"/>
    <col min="12532" max="12543" width="8.625" style="91" customWidth="1"/>
    <col min="12544" max="12544" width="10.5" style="91" customWidth="1"/>
    <col min="12545" max="12782" width="9" style="91"/>
    <col min="12783" max="12783" width="3.375" style="91" customWidth="1"/>
    <col min="12784" max="12784" width="17" style="91" customWidth="1"/>
    <col min="12785" max="12785" width="26.25" style="91" customWidth="1"/>
    <col min="12786" max="12786" width="7" style="91" customWidth="1"/>
    <col min="12787" max="12787" width="9.5" style="91" customWidth="1"/>
    <col min="12788" max="12799" width="8.625" style="91" customWidth="1"/>
    <col min="12800" max="12800" width="10.5" style="91" customWidth="1"/>
    <col min="12801" max="13038" width="9" style="91"/>
    <col min="13039" max="13039" width="3.375" style="91" customWidth="1"/>
    <col min="13040" max="13040" width="17" style="91" customWidth="1"/>
    <col min="13041" max="13041" width="26.25" style="91" customWidth="1"/>
    <col min="13042" max="13042" width="7" style="91" customWidth="1"/>
    <col min="13043" max="13043" width="9.5" style="91" customWidth="1"/>
    <col min="13044" max="13055" width="8.625" style="91" customWidth="1"/>
    <col min="13056" max="13056" width="10.5" style="91" customWidth="1"/>
    <col min="13057" max="13294" width="9" style="91"/>
    <col min="13295" max="13295" width="3.375" style="91" customWidth="1"/>
    <col min="13296" max="13296" width="17" style="91" customWidth="1"/>
    <col min="13297" max="13297" width="26.25" style="91" customWidth="1"/>
    <col min="13298" max="13298" width="7" style="91" customWidth="1"/>
    <col min="13299" max="13299" width="9.5" style="91" customWidth="1"/>
    <col min="13300" max="13311" width="8.625" style="91" customWidth="1"/>
    <col min="13312" max="13312" width="10.5" style="91" customWidth="1"/>
    <col min="13313" max="13550" width="9" style="91"/>
    <col min="13551" max="13551" width="3.375" style="91" customWidth="1"/>
    <col min="13552" max="13552" width="17" style="91" customWidth="1"/>
    <col min="13553" max="13553" width="26.25" style="91" customWidth="1"/>
    <col min="13554" max="13554" width="7" style="91" customWidth="1"/>
    <col min="13555" max="13555" width="9.5" style="91" customWidth="1"/>
    <col min="13556" max="13567" width="8.625" style="91" customWidth="1"/>
    <col min="13568" max="13568" width="10.5" style="91" customWidth="1"/>
    <col min="13569" max="13806" width="9" style="91"/>
    <col min="13807" max="13807" width="3.375" style="91" customWidth="1"/>
    <col min="13808" max="13808" width="17" style="91" customWidth="1"/>
    <col min="13809" max="13809" width="26.25" style="91" customWidth="1"/>
    <col min="13810" max="13810" width="7" style="91" customWidth="1"/>
    <col min="13811" max="13811" width="9.5" style="91" customWidth="1"/>
    <col min="13812" max="13823" width="8.625" style="91" customWidth="1"/>
    <col min="13824" max="13824" width="10.5" style="91" customWidth="1"/>
    <col min="13825" max="14062" width="9" style="91"/>
    <col min="14063" max="14063" width="3.375" style="91" customWidth="1"/>
    <col min="14064" max="14064" width="17" style="91" customWidth="1"/>
    <col min="14065" max="14065" width="26.25" style="91" customWidth="1"/>
    <col min="14066" max="14066" width="7" style="91" customWidth="1"/>
    <col min="14067" max="14067" width="9.5" style="91" customWidth="1"/>
    <col min="14068" max="14079" width="8.625" style="91" customWidth="1"/>
    <col min="14080" max="14080" width="10.5" style="91" customWidth="1"/>
    <col min="14081" max="14318" width="9" style="91"/>
    <col min="14319" max="14319" width="3.375" style="91" customWidth="1"/>
    <col min="14320" max="14320" width="17" style="91" customWidth="1"/>
    <col min="14321" max="14321" width="26.25" style="91" customWidth="1"/>
    <col min="14322" max="14322" width="7" style="91" customWidth="1"/>
    <col min="14323" max="14323" width="9.5" style="91" customWidth="1"/>
    <col min="14324" max="14335" width="8.625" style="91" customWidth="1"/>
    <col min="14336" max="14336" width="10.5" style="91" customWidth="1"/>
    <col min="14337" max="14574" width="9" style="91"/>
    <col min="14575" max="14575" width="3.375" style="91" customWidth="1"/>
    <col min="14576" max="14576" width="17" style="91" customWidth="1"/>
    <col min="14577" max="14577" width="26.25" style="91" customWidth="1"/>
    <col min="14578" max="14578" width="7" style="91" customWidth="1"/>
    <col min="14579" max="14579" width="9.5" style="91" customWidth="1"/>
    <col min="14580" max="14591" width="8.625" style="91" customWidth="1"/>
    <col min="14592" max="14592" width="10.5" style="91" customWidth="1"/>
    <col min="14593" max="14830" width="9" style="91"/>
    <col min="14831" max="14831" width="3.375" style="91" customWidth="1"/>
    <col min="14832" max="14832" width="17" style="91" customWidth="1"/>
    <col min="14833" max="14833" width="26.25" style="91" customWidth="1"/>
    <col min="14834" max="14834" width="7" style="91" customWidth="1"/>
    <col min="14835" max="14835" width="9.5" style="91" customWidth="1"/>
    <col min="14836" max="14847" width="8.625" style="91" customWidth="1"/>
    <col min="14848" max="14848" width="10.5" style="91" customWidth="1"/>
    <col min="14849" max="15086" width="9" style="91"/>
    <col min="15087" max="15087" width="3.375" style="91" customWidth="1"/>
    <col min="15088" max="15088" width="17" style="91" customWidth="1"/>
    <col min="15089" max="15089" width="26.25" style="91" customWidth="1"/>
    <col min="15090" max="15090" width="7" style="91" customWidth="1"/>
    <col min="15091" max="15091" width="9.5" style="91" customWidth="1"/>
    <col min="15092" max="15103" width="8.625" style="91" customWidth="1"/>
    <col min="15104" max="15104" width="10.5" style="91" customWidth="1"/>
    <col min="15105" max="15342" width="9" style="91"/>
    <col min="15343" max="15343" width="3.375" style="91" customWidth="1"/>
    <col min="15344" max="15344" width="17" style="91" customWidth="1"/>
    <col min="15345" max="15345" width="26.25" style="91" customWidth="1"/>
    <col min="15346" max="15346" width="7" style="91" customWidth="1"/>
    <col min="15347" max="15347" width="9.5" style="91" customWidth="1"/>
    <col min="15348" max="15359" width="8.625" style="91" customWidth="1"/>
    <col min="15360" max="15360" width="10.5" style="91" customWidth="1"/>
    <col min="15361" max="15598" width="9" style="91"/>
    <col min="15599" max="15599" width="3.375" style="91" customWidth="1"/>
    <col min="15600" max="15600" width="17" style="91" customWidth="1"/>
    <col min="15601" max="15601" width="26.25" style="91" customWidth="1"/>
    <col min="15602" max="15602" width="7" style="91" customWidth="1"/>
    <col min="15603" max="15603" width="9.5" style="91" customWidth="1"/>
    <col min="15604" max="15615" width="8.625" style="91" customWidth="1"/>
    <col min="15616" max="15616" width="10.5" style="91" customWidth="1"/>
    <col min="15617" max="15854" width="9" style="91"/>
    <col min="15855" max="15855" width="3.375" style="91" customWidth="1"/>
    <col min="15856" max="15856" width="17" style="91" customWidth="1"/>
    <col min="15857" max="15857" width="26.25" style="91" customWidth="1"/>
    <col min="15858" max="15858" width="7" style="91" customWidth="1"/>
    <col min="15859" max="15859" width="9.5" style="91" customWidth="1"/>
    <col min="15860" max="15871" width="8.625" style="91" customWidth="1"/>
    <col min="15872" max="15872" width="10.5" style="91" customWidth="1"/>
    <col min="15873" max="16110" width="9" style="91"/>
    <col min="16111" max="16111" width="3.375" style="91" customWidth="1"/>
    <col min="16112" max="16112" width="17" style="91" customWidth="1"/>
    <col min="16113" max="16113" width="26.25" style="91" customWidth="1"/>
    <col min="16114" max="16114" width="7" style="91" customWidth="1"/>
    <col min="16115" max="16115" width="9.5" style="91" customWidth="1"/>
    <col min="16116" max="16127" width="8.625" style="91" customWidth="1"/>
    <col min="16128" max="16128" width="10.5" style="91" customWidth="1"/>
    <col min="16129" max="16384" width="9" style="91"/>
  </cols>
  <sheetData>
    <row r="1" spans="1:22" ht="22.5" customHeight="1" x14ac:dyDescent="0.15">
      <c r="A1" s="91" t="s">
        <v>98</v>
      </c>
      <c r="B1" s="192"/>
      <c r="C1" s="192"/>
      <c r="D1" s="93">
        <v>1</v>
      </c>
      <c r="E1" s="93">
        <v>2</v>
      </c>
      <c r="F1" s="93">
        <v>3</v>
      </c>
      <c r="G1" s="93">
        <v>4</v>
      </c>
      <c r="H1" s="93">
        <v>5</v>
      </c>
      <c r="I1" s="93">
        <v>6</v>
      </c>
      <c r="J1" s="93">
        <v>7</v>
      </c>
      <c r="K1" s="110">
        <v>8</v>
      </c>
      <c r="L1" s="93">
        <v>9</v>
      </c>
      <c r="M1" s="111">
        <v>10</v>
      </c>
      <c r="N1" s="111">
        <v>11</v>
      </c>
      <c r="O1" s="111">
        <v>12</v>
      </c>
      <c r="P1" s="111">
        <v>13</v>
      </c>
      <c r="Q1" s="111">
        <v>14</v>
      </c>
      <c r="R1" s="111">
        <v>15</v>
      </c>
      <c r="S1" s="111">
        <v>16</v>
      </c>
      <c r="T1" s="111">
        <v>17</v>
      </c>
      <c r="U1" s="111">
        <v>18</v>
      </c>
      <c r="V1" s="94"/>
    </row>
    <row r="2" spans="1:22" s="100" customFormat="1" ht="22.5" customHeight="1" x14ac:dyDescent="0.15">
      <c r="B2" s="193" t="s">
        <v>99</v>
      </c>
      <c r="C2" s="193"/>
      <c r="D2" s="93" t="s">
        <v>116</v>
      </c>
      <c r="E2" s="93" t="s">
        <v>119</v>
      </c>
      <c r="F2" s="93" t="s">
        <v>121</v>
      </c>
      <c r="G2" s="93" t="s">
        <v>123</v>
      </c>
      <c r="H2" s="93" t="s">
        <v>125</v>
      </c>
      <c r="I2" s="93" t="s">
        <v>127</v>
      </c>
      <c r="J2" s="93" t="s">
        <v>129</v>
      </c>
      <c r="K2" s="110" t="s">
        <v>154</v>
      </c>
      <c r="L2" s="93" t="s">
        <v>131</v>
      </c>
      <c r="M2" s="93" t="s">
        <v>133</v>
      </c>
      <c r="N2" s="93" t="s">
        <v>135</v>
      </c>
      <c r="O2" s="93" t="s">
        <v>137</v>
      </c>
      <c r="P2" s="93" t="s">
        <v>139</v>
      </c>
      <c r="Q2" s="93" t="s">
        <v>141</v>
      </c>
      <c r="R2" s="93" t="s">
        <v>143</v>
      </c>
      <c r="S2" s="93" t="s">
        <v>145</v>
      </c>
      <c r="T2" s="93" t="s">
        <v>147</v>
      </c>
      <c r="U2" s="93" t="s">
        <v>149</v>
      </c>
      <c r="V2" s="98"/>
    </row>
    <row r="3" spans="1:22" ht="22.5" customHeight="1" x14ac:dyDescent="0.15">
      <c r="B3" s="193" t="s">
        <v>100</v>
      </c>
      <c r="C3" s="193"/>
      <c r="D3" s="97" t="s">
        <v>117</v>
      </c>
      <c r="E3" s="97" t="s">
        <v>120</v>
      </c>
      <c r="F3" s="97" t="s">
        <v>122</v>
      </c>
      <c r="G3" s="97" t="s">
        <v>124</v>
      </c>
      <c r="H3" s="97" t="s">
        <v>126</v>
      </c>
      <c r="I3" s="97" t="s">
        <v>128</v>
      </c>
      <c r="J3" s="97" t="s">
        <v>130</v>
      </c>
      <c r="K3" s="97" t="s">
        <v>155</v>
      </c>
      <c r="L3" s="97" t="s">
        <v>132</v>
      </c>
      <c r="M3" s="97" t="s">
        <v>134</v>
      </c>
      <c r="N3" s="97" t="s">
        <v>136</v>
      </c>
      <c r="O3" s="97" t="s">
        <v>138</v>
      </c>
      <c r="P3" s="97" t="s">
        <v>140</v>
      </c>
      <c r="Q3" s="97" t="s">
        <v>142</v>
      </c>
      <c r="R3" s="97" t="s">
        <v>144</v>
      </c>
      <c r="S3" s="97" t="s">
        <v>146</v>
      </c>
      <c r="T3" s="97" t="s">
        <v>148</v>
      </c>
      <c r="U3" s="97" t="s">
        <v>150</v>
      </c>
      <c r="V3" s="96"/>
    </row>
    <row r="4" spans="1:22" s="92" customFormat="1" ht="22.5" customHeight="1" x14ac:dyDescent="0.15">
      <c r="A4" s="91"/>
      <c r="B4" s="193" t="s">
        <v>101</v>
      </c>
      <c r="C4" s="193"/>
      <c r="D4" s="115" t="s">
        <v>118</v>
      </c>
      <c r="E4" s="115" t="s">
        <v>118</v>
      </c>
      <c r="F4" s="115" t="s">
        <v>118</v>
      </c>
      <c r="G4" s="115" t="s">
        <v>118</v>
      </c>
      <c r="H4" s="115" t="s">
        <v>118</v>
      </c>
      <c r="I4" s="115" t="s">
        <v>118</v>
      </c>
      <c r="J4" s="115" t="s">
        <v>118</v>
      </c>
      <c r="K4" s="115" t="s">
        <v>156</v>
      </c>
      <c r="L4" s="115" t="s">
        <v>118</v>
      </c>
      <c r="M4" s="115" t="s">
        <v>118</v>
      </c>
      <c r="N4" s="115" t="s">
        <v>118</v>
      </c>
      <c r="O4" s="115" t="s">
        <v>118</v>
      </c>
      <c r="P4" s="115" t="s">
        <v>118</v>
      </c>
      <c r="Q4" s="115" t="s">
        <v>118</v>
      </c>
      <c r="R4" s="115" t="s">
        <v>118</v>
      </c>
      <c r="S4" s="115" t="s">
        <v>118</v>
      </c>
      <c r="T4" s="115" t="s">
        <v>118</v>
      </c>
      <c r="U4" s="115" t="s">
        <v>118</v>
      </c>
      <c r="V4" s="96"/>
    </row>
    <row r="5" spans="1:22" s="92" customFormat="1" ht="22.5" customHeight="1" x14ac:dyDescent="0.15">
      <c r="A5" s="91"/>
      <c r="B5" s="194" t="s">
        <v>102</v>
      </c>
      <c r="C5" s="195"/>
      <c r="D5" s="116">
        <v>86</v>
      </c>
      <c r="E5" s="116">
        <v>108</v>
      </c>
      <c r="F5" s="116">
        <v>136</v>
      </c>
      <c r="G5" s="116">
        <v>47</v>
      </c>
      <c r="H5" s="116">
        <v>86</v>
      </c>
      <c r="I5" s="116">
        <v>103</v>
      </c>
      <c r="J5" s="116">
        <v>49</v>
      </c>
      <c r="K5" s="116">
        <f>ROUNDDOWN(AVERAGE(D5:F5,H5:J5,L5:M5),0)</f>
        <v>94</v>
      </c>
      <c r="L5" s="116">
        <v>97</v>
      </c>
      <c r="M5" s="116">
        <v>88</v>
      </c>
      <c r="N5" s="116">
        <v>650</v>
      </c>
      <c r="O5" s="116">
        <v>187</v>
      </c>
      <c r="P5" s="116">
        <v>39</v>
      </c>
      <c r="Q5" s="116">
        <v>40</v>
      </c>
      <c r="R5" s="116">
        <v>34</v>
      </c>
      <c r="S5" s="116">
        <v>41</v>
      </c>
      <c r="T5" s="116">
        <v>30</v>
      </c>
      <c r="U5" s="116">
        <v>331</v>
      </c>
      <c r="V5" s="114" t="s">
        <v>151</v>
      </c>
    </row>
    <row r="6" spans="1:22" s="92" customFormat="1" ht="22.5" customHeight="1" thickBot="1" x14ac:dyDescent="0.2">
      <c r="A6" s="91"/>
      <c r="B6" s="189" t="s">
        <v>158</v>
      </c>
      <c r="C6" s="101" t="s">
        <v>115</v>
      </c>
      <c r="D6" s="102">
        <v>11505</v>
      </c>
      <c r="E6" s="102">
        <v>13886</v>
      </c>
      <c r="F6" s="102">
        <v>22400</v>
      </c>
      <c r="G6" s="102">
        <v>6062</v>
      </c>
      <c r="H6" s="102">
        <v>16140</v>
      </c>
      <c r="I6" s="102">
        <v>16345</v>
      </c>
      <c r="J6" s="102">
        <v>9905</v>
      </c>
      <c r="K6" s="102">
        <f t="shared" ref="K6:K17" si="0">AVERAGE(D6:F6,H6:J6,L6:M6)</f>
        <v>14144.875</v>
      </c>
      <c r="L6" s="102">
        <v>10111</v>
      </c>
      <c r="M6" s="102">
        <v>12867</v>
      </c>
      <c r="N6" s="102">
        <v>64656</v>
      </c>
      <c r="O6" s="102">
        <v>25496</v>
      </c>
      <c r="P6" s="102">
        <v>2787</v>
      </c>
      <c r="Q6" s="102">
        <v>2504</v>
      </c>
      <c r="R6" s="102">
        <v>2062</v>
      </c>
      <c r="S6" s="102">
        <v>2735</v>
      </c>
      <c r="T6" s="102">
        <v>2125</v>
      </c>
      <c r="U6" s="102">
        <v>68026</v>
      </c>
      <c r="V6" s="103">
        <f t="shared" ref="V6:V18" si="1">SUM(D6:U6)</f>
        <v>303756.875</v>
      </c>
    </row>
    <row r="7" spans="1:22" s="92" customFormat="1" ht="22.5" customHeight="1" thickTop="1" x14ac:dyDescent="0.15">
      <c r="A7" s="91"/>
      <c r="B7" s="189"/>
      <c r="C7" s="95" t="s">
        <v>104</v>
      </c>
      <c r="D7" s="112">
        <v>10614</v>
      </c>
      <c r="E7" s="112">
        <v>10970</v>
      </c>
      <c r="F7" s="112">
        <v>20305</v>
      </c>
      <c r="G7" s="112">
        <v>6063</v>
      </c>
      <c r="H7" s="112">
        <v>14369</v>
      </c>
      <c r="I7" s="112">
        <v>15329</v>
      </c>
      <c r="J7" s="112">
        <v>10321</v>
      </c>
      <c r="K7" s="112">
        <f t="shared" si="0"/>
        <v>12951.125</v>
      </c>
      <c r="L7" s="113">
        <v>9632</v>
      </c>
      <c r="M7" s="113">
        <v>12069</v>
      </c>
      <c r="N7" s="113">
        <v>61930</v>
      </c>
      <c r="O7" s="113">
        <v>27168</v>
      </c>
      <c r="P7" s="113">
        <v>2377</v>
      </c>
      <c r="Q7" s="113">
        <v>2043</v>
      </c>
      <c r="R7" s="113">
        <v>2060</v>
      </c>
      <c r="S7" s="113">
        <v>2233</v>
      </c>
      <c r="T7" s="113">
        <v>1873</v>
      </c>
      <c r="U7" s="113">
        <v>71962</v>
      </c>
      <c r="V7" s="120">
        <f t="shared" si="1"/>
        <v>294269.125</v>
      </c>
    </row>
    <row r="8" spans="1:22" s="92" customFormat="1" ht="22.5" customHeight="1" x14ac:dyDescent="0.15">
      <c r="A8" s="91"/>
      <c r="B8" s="189"/>
      <c r="C8" s="95" t="s">
        <v>105</v>
      </c>
      <c r="D8" s="113">
        <v>7615</v>
      </c>
      <c r="E8" s="113">
        <v>8605</v>
      </c>
      <c r="F8" s="113">
        <v>13849</v>
      </c>
      <c r="G8" s="113">
        <v>4315</v>
      </c>
      <c r="H8" s="113">
        <v>10801</v>
      </c>
      <c r="I8" s="113">
        <v>11791</v>
      </c>
      <c r="J8" s="113">
        <v>7498</v>
      </c>
      <c r="K8" s="113">
        <f t="shared" si="0"/>
        <v>9752.375</v>
      </c>
      <c r="L8" s="118">
        <v>7039</v>
      </c>
      <c r="M8" s="118">
        <v>10821</v>
      </c>
      <c r="N8" s="118">
        <v>66091</v>
      </c>
      <c r="O8" s="118">
        <v>19855</v>
      </c>
      <c r="P8" s="119">
        <v>1898</v>
      </c>
      <c r="Q8" s="118">
        <v>1664</v>
      </c>
      <c r="R8" s="119">
        <v>1590</v>
      </c>
      <c r="S8" s="118">
        <v>1602</v>
      </c>
      <c r="T8" s="118">
        <v>1548</v>
      </c>
      <c r="U8" s="118">
        <v>54876</v>
      </c>
      <c r="V8" s="99">
        <f t="shared" si="1"/>
        <v>241210.375</v>
      </c>
    </row>
    <row r="9" spans="1:22" s="92" customFormat="1" ht="22.5" customHeight="1" x14ac:dyDescent="0.15">
      <c r="A9" s="91"/>
      <c r="B9" s="189"/>
      <c r="C9" s="95" t="s">
        <v>106</v>
      </c>
      <c r="D9" s="113">
        <v>11027</v>
      </c>
      <c r="E9" s="113">
        <v>10194</v>
      </c>
      <c r="F9" s="113">
        <v>17450</v>
      </c>
      <c r="G9" s="113">
        <v>5077</v>
      </c>
      <c r="H9" s="113">
        <v>12190</v>
      </c>
      <c r="I9" s="113">
        <v>11893</v>
      </c>
      <c r="J9" s="113">
        <v>12957</v>
      </c>
      <c r="K9" s="113">
        <f t="shared" si="0"/>
        <v>12750</v>
      </c>
      <c r="L9" s="118">
        <v>8627</v>
      </c>
      <c r="M9" s="118">
        <v>17662</v>
      </c>
      <c r="N9" s="118">
        <v>80717</v>
      </c>
      <c r="O9" s="118">
        <v>25919</v>
      </c>
      <c r="P9" s="118">
        <v>1986</v>
      </c>
      <c r="Q9" s="118">
        <v>2261</v>
      </c>
      <c r="R9" s="118">
        <v>1809</v>
      </c>
      <c r="S9" s="118">
        <v>1930</v>
      </c>
      <c r="T9" s="118">
        <v>1874</v>
      </c>
      <c r="U9" s="118">
        <v>70048</v>
      </c>
      <c r="V9" s="99">
        <f t="shared" si="1"/>
        <v>306371</v>
      </c>
    </row>
    <row r="10" spans="1:22" s="92" customFormat="1" ht="22.5" customHeight="1" x14ac:dyDescent="0.15">
      <c r="A10" s="91"/>
      <c r="B10" s="189"/>
      <c r="C10" s="95" t="s">
        <v>107</v>
      </c>
      <c r="D10" s="113">
        <v>11100</v>
      </c>
      <c r="E10" s="113">
        <v>9998</v>
      </c>
      <c r="F10" s="113">
        <v>18203</v>
      </c>
      <c r="G10" s="113">
        <v>5391</v>
      </c>
      <c r="H10" s="113">
        <v>13477</v>
      </c>
      <c r="I10" s="113">
        <v>14077</v>
      </c>
      <c r="J10" s="113">
        <v>13967</v>
      </c>
      <c r="K10" s="113">
        <f t="shared" si="0"/>
        <v>13718</v>
      </c>
      <c r="L10" s="118">
        <v>8809</v>
      </c>
      <c r="M10" s="118">
        <v>20113</v>
      </c>
      <c r="N10" s="118">
        <v>96334</v>
      </c>
      <c r="O10" s="118">
        <v>28040</v>
      </c>
      <c r="P10" s="118">
        <v>2205</v>
      </c>
      <c r="Q10" s="118">
        <v>2297</v>
      </c>
      <c r="R10" s="118">
        <v>1910</v>
      </c>
      <c r="S10" s="118">
        <v>2111</v>
      </c>
      <c r="T10" s="118">
        <v>1818</v>
      </c>
      <c r="U10" s="118">
        <v>68541</v>
      </c>
      <c r="V10" s="99">
        <f t="shared" si="1"/>
        <v>332109</v>
      </c>
    </row>
    <row r="11" spans="1:22" s="92" customFormat="1" ht="22.5" customHeight="1" x14ac:dyDescent="0.15">
      <c r="A11" s="91"/>
      <c r="B11" s="189"/>
      <c r="C11" s="95" t="s">
        <v>108</v>
      </c>
      <c r="D11" s="113">
        <v>15841</v>
      </c>
      <c r="E11" s="113">
        <v>15280</v>
      </c>
      <c r="F11" s="113">
        <v>27953</v>
      </c>
      <c r="G11" s="113">
        <v>7568</v>
      </c>
      <c r="H11" s="113">
        <v>16917</v>
      </c>
      <c r="I11" s="113">
        <v>16912</v>
      </c>
      <c r="J11" s="113">
        <v>15904</v>
      </c>
      <c r="K11" s="113">
        <f t="shared" si="0"/>
        <v>18642</v>
      </c>
      <c r="L11" s="118">
        <v>13571</v>
      </c>
      <c r="M11" s="118">
        <v>26758</v>
      </c>
      <c r="N11" s="118">
        <v>141156</v>
      </c>
      <c r="O11" s="118">
        <v>36190</v>
      </c>
      <c r="P11" s="118">
        <v>2795</v>
      </c>
      <c r="Q11" s="118">
        <v>3516</v>
      </c>
      <c r="R11" s="118">
        <v>2983</v>
      </c>
      <c r="S11" s="118">
        <v>3302</v>
      </c>
      <c r="T11" s="118">
        <v>2915</v>
      </c>
      <c r="U11" s="118">
        <v>77211</v>
      </c>
      <c r="V11" s="99">
        <f t="shared" si="1"/>
        <v>445414</v>
      </c>
    </row>
    <row r="12" spans="1:22" s="92" customFormat="1" ht="22.5" customHeight="1" x14ac:dyDescent="0.15">
      <c r="A12" s="91"/>
      <c r="B12" s="189"/>
      <c r="C12" s="95" t="s">
        <v>109</v>
      </c>
      <c r="D12" s="112">
        <v>15968</v>
      </c>
      <c r="E12" s="112">
        <v>15940</v>
      </c>
      <c r="F12" s="112">
        <v>26999</v>
      </c>
      <c r="G12" s="112">
        <v>8085</v>
      </c>
      <c r="H12" s="112">
        <v>24751</v>
      </c>
      <c r="I12" s="112">
        <v>22883</v>
      </c>
      <c r="J12" s="112">
        <v>15850</v>
      </c>
      <c r="K12" s="112">
        <f t="shared" si="0"/>
        <v>19714.375</v>
      </c>
      <c r="L12" s="118">
        <v>13103</v>
      </c>
      <c r="M12" s="118">
        <v>22221</v>
      </c>
      <c r="N12" s="118">
        <v>100382</v>
      </c>
      <c r="O12" s="118">
        <v>33256</v>
      </c>
      <c r="P12" s="118">
        <v>3434</v>
      </c>
      <c r="Q12" s="118">
        <v>3737</v>
      </c>
      <c r="R12" s="118">
        <v>2472</v>
      </c>
      <c r="S12" s="118">
        <v>3476</v>
      </c>
      <c r="T12" s="118">
        <v>2843</v>
      </c>
      <c r="U12" s="118">
        <v>75315</v>
      </c>
      <c r="V12" s="99">
        <f t="shared" si="1"/>
        <v>410429.375</v>
      </c>
    </row>
    <row r="13" spans="1:22" s="92" customFormat="1" ht="22.5" customHeight="1" x14ac:dyDescent="0.15">
      <c r="A13" s="91"/>
      <c r="B13" s="189"/>
      <c r="C13" s="95" t="s">
        <v>110</v>
      </c>
      <c r="D13" s="113">
        <v>13374</v>
      </c>
      <c r="E13" s="113">
        <v>12168</v>
      </c>
      <c r="F13" s="113">
        <v>20056</v>
      </c>
      <c r="G13" s="113">
        <v>6494</v>
      </c>
      <c r="H13" s="113">
        <v>19259</v>
      </c>
      <c r="I13" s="113">
        <v>18207</v>
      </c>
      <c r="J13" s="113">
        <v>14619</v>
      </c>
      <c r="K13" s="113">
        <f t="shared" si="0"/>
        <v>15622.875</v>
      </c>
      <c r="L13" s="118">
        <v>9789</v>
      </c>
      <c r="M13" s="118">
        <v>17511</v>
      </c>
      <c r="N13" s="118">
        <v>74033</v>
      </c>
      <c r="O13" s="118">
        <v>27661</v>
      </c>
      <c r="P13" s="118">
        <v>2846</v>
      </c>
      <c r="Q13" s="118">
        <v>2736</v>
      </c>
      <c r="R13" s="118">
        <v>1999</v>
      </c>
      <c r="S13" s="118">
        <v>3030</v>
      </c>
      <c r="T13" s="118">
        <v>2249</v>
      </c>
      <c r="U13" s="118">
        <v>64902</v>
      </c>
      <c r="V13" s="99">
        <f t="shared" si="1"/>
        <v>326555.875</v>
      </c>
    </row>
    <row r="14" spans="1:22" s="92" customFormat="1" ht="22.5" customHeight="1" x14ac:dyDescent="0.15">
      <c r="A14" s="91"/>
      <c r="B14" s="189"/>
      <c r="C14" s="95" t="s">
        <v>111</v>
      </c>
      <c r="D14" s="113">
        <v>9753</v>
      </c>
      <c r="E14" s="113">
        <v>8985</v>
      </c>
      <c r="F14" s="113">
        <v>15979</v>
      </c>
      <c r="G14" s="113">
        <v>4681</v>
      </c>
      <c r="H14" s="113">
        <v>12346</v>
      </c>
      <c r="I14" s="113">
        <v>12921</v>
      </c>
      <c r="J14" s="113">
        <v>9583</v>
      </c>
      <c r="K14" s="113">
        <f t="shared" si="0"/>
        <v>10946.875</v>
      </c>
      <c r="L14" s="118">
        <v>7045</v>
      </c>
      <c r="M14" s="118">
        <v>10963</v>
      </c>
      <c r="N14" s="118">
        <v>65719</v>
      </c>
      <c r="O14" s="118">
        <v>24710</v>
      </c>
      <c r="P14" s="118">
        <v>2045</v>
      </c>
      <c r="Q14" s="118">
        <v>1657</v>
      </c>
      <c r="R14" s="118">
        <v>1761</v>
      </c>
      <c r="S14" s="118">
        <v>1739</v>
      </c>
      <c r="T14" s="118">
        <v>1602</v>
      </c>
      <c r="U14" s="118">
        <v>77748</v>
      </c>
      <c r="V14" s="99">
        <f t="shared" si="1"/>
        <v>280183.875</v>
      </c>
    </row>
    <row r="15" spans="1:22" s="92" customFormat="1" ht="22.5" customHeight="1" x14ac:dyDescent="0.15">
      <c r="A15" s="91"/>
      <c r="B15" s="189"/>
      <c r="C15" s="95" t="s">
        <v>112</v>
      </c>
      <c r="D15" s="113">
        <v>10791</v>
      </c>
      <c r="E15" s="113">
        <v>12192</v>
      </c>
      <c r="F15" s="113">
        <v>22366</v>
      </c>
      <c r="G15" s="113">
        <v>4581</v>
      </c>
      <c r="H15" s="113">
        <v>12587</v>
      </c>
      <c r="I15" s="113">
        <v>13382</v>
      </c>
      <c r="J15" s="113">
        <v>10735</v>
      </c>
      <c r="K15" s="113">
        <f t="shared" si="0"/>
        <v>13438.875</v>
      </c>
      <c r="L15" s="118">
        <v>10821</v>
      </c>
      <c r="M15" s="118">
        <v>14637</v>
      </c>
      <c r="N15" s="118">
        <v>79219</v>
      </c>
      <c r="O15" s="118">
        <v>23613</v>
      </c>
      <c r="P15" s="118">
        <v>2028</v>
      </c>
      <c r="Q15" s="118">
        <v>2199</v>
      </c>
      <c r="R15" s="118">
        <v>2262</v>
      </c>
      <c r="S15" s="119">
        <v>2276</v>
      </c>
      <c r="T15" s="119">
        <v>2131</v>
      </c>
      <c r="U15" s="118">
        <v>67325</v>
      </c>
      <c r="V15" s="99">
        <f t="shared" si="1"/>
        <v>306583.875</v>
      </c>
    </row>
    <row r="16" spans="1:22" s="92" customFormat="1" ht="22.5" customHeight="1" x14ac:dyDescent="0.15">
      <c r="A16" s="91"/>
      <c r="B16" s="189"/>
      <c r="C16" s="95" t="s">
        <v>113</v>
      </c>
      <c r="D16" s="113">
        <v>10912</v>
      </c>
      <c r="E16" s="113">
        <v>13072</v>
      </c>
      <c r="F16" s="113">
        <v>22837</v>
      </c>
      <c r="G16" s="113">
        <v>5179</v>
      </c>
      <c r="H16" s="113">
        <v>15837</v>
      </c>
      <c r="I16" s="113">
        <v>18277</v>
      </c>
      <c r="J16" s="113">
        <v>10117</v>
      </c>
      <c r="K16" s="113">
        <f t="shared" si="0"/>
        <v>14797</v>
      </c>
      <c r="L16" s="118">
        <v>12006</v>
      </c>
      <c r="M16" s="118">
        <v>15318</v>
      </c>
      <c r="N16" s="118">
        <v>90550</v>
      </c>
      <c r="O16" s="118">
        <v>23258</v>
      </c>
      <c r="P16" s="118">
        <v>2816</v>
      </c>
      <c r="Q16" s="118">
        <v>2618</v>
      </c>
      <c r="R16" s="118">
        <v>2440</v>
      </c>
      <c r="S16" s="118">
        <v>2651</v>
      </c>
      <c r="T16" s="118">
        <v>2363</v>
      </c>
      <c r="U16" s="118">
        <v>72945</v>
      </c>
      <c r="V16" s="99">
        <f t="shared" si="1"/>
        <v>337993</v>
      </c>
    </row>
    <row r="17" spans="1:22" s="92" customFormat="1" ht="22.5" customHeight="1" thickBot="1" x14ac:dyDescent="0.2">
      <c r="A17" s="91"/>
      <c r="B17" s="190"/>
      <c r="C17" s="95" t="s">
        <v>114</v>
      </c>
      <c r="D17" s="113">
        <v>13608</v>
      </c>
      <c r="E17" s="113">
        <v>16652</v>
      </c>
      <c r="F17" s="113">
        <v>28940</v>
      </c>
      <c r="G17" s="113">
        <v>6590</v>
      </c>
      <c r="H17" s="113">
        <v>18436</v>
      </c>
      <c r="I17" s="113">
        <v>19452</v>
      </c>
      <c r="J17" s="113">
        <v>12066</v>
      </c>
      <c r="K17" s="113">
        <f t="shared" si="0"/>
        <v>17691.625</v>
      </c>
      <c r="L17" s="118">
        <v>14805</v>
      </c>
      <c r="M17" s="118">
        <v>17574</v>
      </c>
      <c r="N17" s="118">
        <v>83561</v>
      </c>
      <c r="O17" s="118">
        <v>28573</v>
      </c>
      <c r="P17" s="118">
        <v>3158</v>
      </c>
      <c r="Q17" s="118">
        <v>3262</v>
      </c>
      <c r="R17" s="118">
        <v>2767</v>
      </c>
      <c r="S17" s="118">
        <v>3303</v>
      </c>
      <c r="T17" s="118">
        <v>2904</v>
      </c>
      <c r="U17" s="118">
        <v>74786</v>
      </c>
      <c r="V17" s="99">
        <f t="shared" si="1"/>
        <v>368128.625</v>
      </c>
    </row>
    <row r="18" spans="1:22" s="92" customFormat="1" ht="22.5" customHeight="1" thickTop="1" x14ac:dyDescent="0.15">
      <c r="A18" s="91"/>
      <c r="B18" s="191" t="s">
        <v>103</v>
      </c>
      <c r="C18" s="191"/>
      <c r="D18" s="104">
        <f t="shared" ref="D18:U18" si="2">SUM(D6:D17)</f>
        <v>142108</v>
      </c>
      <c r="E18" s="104">
        <f t="shared" si="2"/>
        <v>147942</v>
      </c>
      <c r="F18" s="104">
        <f t="shared" si="2"/>
        <v>257337</v>
      </c>
      <c r="G18" s="104">
        <f t="shared" si="2"/>
        <v>70086</v>
      </c>
      <c r="H18" s="104">
        <f t="shared" si="2"/>
        <v>187110</v>
      </c>
      <c r="I18" s="104">
        <f t="shared" si="2"/>
        <v>191469</v>
      </c>
      <c r="J18" s="104">
        <f t="shared" si="2"/>
        <v>143522</v>
      </c>
      <c r="K18" s="104">
        <f t="shared" si="2"/>
        <v>174170</v>
      </c>
      <c r="L18" s="104">
        <f t="shared" si="2"/>
        <v>125358</v>
      </c>
      <c r="M18" s="104">
        <f t="shared" si="2"/>
        <v>198514</v>
      </c>
      <c r="N18" s="104">
        <f t="shared" si="2"/>
        <v>1004348</v>
      </c>
      <c r="O18" s="104">
        <f t="shared" si="2"/>
        <v>323739</v>
      </c>
      <c r="P18" s="104">
        <f t="shared" si="2"/>
        <v>30375</v>
      </c>
      <c r="Q18" s="104">
        <f t="shared" si="2"/>
        <v>30494</v>
      </c>
      <c r="R18" s="104">
        <f t="shared" si="2"/>
        <v>26115</v>
      </c>
      <c r="S18" s="104">
        <f t="shared" si="2"/>
        <v>30388</v>
      </c>
      <c r="T18" s="104">
        <f t="shared" si="2"/>
        <v>26245</v>
      </c>
      <c r="U18" s="104">
        <f t="shared" si="2"/>
        <v>843685</v>
      </c>
      <c r="V18" s="105">
        <f t="shared" si="1"/>
        <v>3953005</v>
      </c>
    </row>
    <row r="19" spans="1:22" s="92" customFormat="1" ht="22.5" customHeight="1" x14ac:dyDescent="0.15"/>
    <row r="20" spans="1:22" s="92" customFormat="1" ht="22.5" customHeight="1" x14ac:dyDescent="0.15"/>
  </sheetData>
  <sheetProtection password="D821" sheet="1" objects="1" scenarios="1"/>
  <mergeCells count="7">
    <mergeCell ref="B6:B17"/>
    <mergeCell ref="B18:C18"/>
    <mergeCell ref="B1:C1"/>
    <mergeCell ref="B2:C2"/>
    <mergeCell ref="B3:C3"/>
    <mergeCell ref="B4:C4"/>
    <mergeCell ref="B5:C5"/>
  </mergeCells>
  <phoneticPr fontId="10"/>
  <printOptions horizontalCentered="1"/>
  <pageMargins left="0.19685039370078741" right="0.19685039370078741" top="1.9685039370078741" bottom="1.9685039370078741" header="0.11811023622047245" footer="0.31496062992125984"/>
  <pageSetup paperSize="9" scale="65" orientation="landscape" r:id="rId1"/>
  <headerFooter alignWithMargins="0">
    <oddHeader>&amp;R&amp;18
別紙１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M25" sqref="M25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78" t="s">
        <v>77</v>
      </c>
      <c r="M1" s="179"/>
    </row>
    <row r="2" spans="1:13" ht="22.5" customHeight="1" thickBot="1" x14ac:dyDescent="0.2">
      <c r="A2" s="34" t="s">
        <v>83</v>
      </c>
    </row>
    <row r="3" spans="1:13" ht="22.5" customHeight="1" thickBot="1" x14ac:dyDescent="0.2">
      <c r="A3" s="1" t="s">
        <v>0</v>
      </c>
      <c r="B3" s="180" t="s">
        <v>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2"/>
    </row>
    <row r="4" spans="1:13" ht="11.25" customHeight="1" x14ac:dyDescent="0.15">
      <c r="A4" s="183" t="s">
        <v>64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84"/>
      <c r="B5" s="66" t="s">
        <v>84</v>
      </c>
      <c r="C5" s="204">
        <f>単価表※ここの黄色セルに入力!F26</f>
        <v>0</v>
      </c>
      <c r="D5" s="204"/>
      <c r="E5" s="67" t="s">
        <v>85</v>
      </c>
      <c r="F5" s="205">
        <v>0</v>
      </c>
      <c r="G5" s="206"/>
      <c r="H5" s="68">
        <v>12</v>
      </c>
      <c r="I5" s="69">
        <v>0.85</v>
      </c>
      <c r="J5" s="7" t="s">
        <v>4</v>
      </c>
      <c r="K5" s="74">
        <f>ROUNDDOWN(C5*F5*H5*I5,0)</f>
        <v>0</v>
      </c>
      <c r="L5" s="65" t="s">
        <v>3</v>
      </c>
      <c r="M5" s="57" t="s">
        <v>5</v>
      </c>
    </row>
    <row r="6" spans="1:13" ht="11.25" customHeight="1" thickBot="1" x14ac:dyDescent="0.2">
      <c r="A6" s="185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80" t="s">
        <v>7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2"/>
    </row>
    <row r="9" spans="1:13" ht="11.25" customHeight="1" x14ac:dyDescent="0.15">
      <c r="A9" s="183" t="s">
        <v>65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84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/>
      <c r="H10" s="5" t="s">
        <v>6</v>
      </c>
      <c r="I10" s="202">
        <f>ROUNDDOWN(D10*G10,0)</f>
        <v>0</v>
      </c>
      <c r="J10" s="202"/>
      <c r="K10" s="202"/>
      <c r="L10" s="8" t="s">
        <v>3</v>
      </c>
      <c r="M10" s="13"/>
    </row>
    <row r="11" spans="1:13" ht="11.25" customHeight="1" thickBot="1" x14ac:dyDescent="0.25">
      <c r="A11" s="185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83" t="s">
        <v>66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84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/>
      <c r="H13" s="5" t="s">
        <v>6</v>
      </c>
      <c r="I13" s="202">
        <f>ROUNDDOWN(D13*G13,0)</f>
        <v>0</v>
      </c>
      <c r="J13" s="202"/>
      <c r="K13" s="202"/>
      <c r="L13" s="8" t="s">
        <v>3</v>
      </c>
      <c r="M13" s="13"/>
    </row>
    <row r="14" spans="1:13" ht="11.25" customHeight="1" thickBot="1" x14ac:dyDescent="0.25">
      <c r="A14" s="185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83" t="s">
        <v>67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84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/>
      <c r="H16" s="5" t="s">
        <v>6</v>
      </c>
      <c r="I16" s="202">
        <f>ROUNDDOWN(D16*G16,0)</f>
        <v>0</v>
      </c>
      <c r="J16" s="202"/>
      <c r="K16" s="202"/>
      <c r="L16" s="8" t="s">
        <v>3</v>
      </c>
      <c r="M16" s="13"/>
    </row>
    <row r="17" spans="1:15" ht="11.25" customHeight="1" thickBot="1" x14ac:dyDescent="0.25">
      <c r="A17" s="185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83" t="s">
        <v>68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84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/>
      <c r="H19" s="5" t="s">
        <v>6</v>
      </c>
      <c r="I19" s="202">
        <f>ROUNDDOWN(D19*G19,0)</f>
        <v>0</v>
      </c>
      <c r="J19" s="202"/>
      <c r="K19" s="202"/>
      <c r="L19" s="8" t="s">
        <v>3</v>
      </c>
      <c r="M19" s="13"/>
    </row>
    <row r="20" spans="1:15" ht="11.25" customHeight="1" thickBot="1" x14ac:dyDescent="0.25">
      <c r="A20" s="185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83" t="s">
        <v>69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84"/>
      <c r="B22" s="33"/>
      <c r="C22" s="6" t="s">
        <v>1</v>
      </c>
      <c r="D22" s="73">
        <f>単価表※ここの黄色セルに入力!F35</f>
        <v>0</v>
      </c>
      <c r="E22" s="4" t="s">
        <v>3</v>
      </c>
      <c r="F22" s="3" t="s">
        <v>2</v>
      </c>
      <c r="G22" s="12"/>
      <c r="H22" s="5" t="s">
        <v>6</v>
      </c>
      <c r="I22" s="202">
        <f>ROUNDDOWN(D22*G22,0)</f>
        <v>0</v>
      </c>
      <c r="J22" s="202"/>
      <c r="K22" s="202"/>
      <c r="L22" s="8" t="s">
        <v>3</v>
      </c>
      <c r="M22" s="13"/>
    </row>
    <row r="23" spans="1:15" ht="11.25" customHeight="1" thickBot="1" x14ac:dyDescent="0.25">
      <c r="A23" s="185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83" t="s">
        <v>70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84"/>
      <c r="B25" s="33"/>
      <c r="C25" s="6" t="s">
        <v>1</v>
      </c>
      <c r="D25" s="73">
        <f>単価表※ここの黄色セルに入力!F35</f>
        <v>0</v>
      </c>
      <c r="E25" s="4" t="s">
        <v>3</v>
      </c>
      <c r="F25" s="3" t="s">
        <v>2</v>
      </c>
      <c r="G25" s="12"/>
      <c r="H25" s="5" t="s">
        <v>6</v>
      </c>
      <c r="I25" s="202">
        <f>ROUNDDOWN(D25*G25,0)</f>
        <v>0</v>
      </c>
      <c r="J25" s="202"/>
      <c r="K25" s="202"/>
      <c r="L25" s="8" t="s">
        <v>3</v>
      </c>
      <c r="M25" s="13"/>
    </row>
    <row r="26" spans="1:15" ht="11.25" customHeight="1" thickBot="1" x14ac:dyDescent="0.25">
      <c r="A26" s="185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83" t="s">
        <v>71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84"/>
      <c r="B28" s="33"/>
      <c r="C28" s="6" t="s">
        <v>1</v>
      </c>
      <c r="D28" s="73">
        <f>単価表※ここの黄色セルに入力!F35</f>
        <v>0</v>
      </c>
      <c r="E28" s="4" t="s">
        <v>3</v>
      </c>
      <c r="F28" s="3" t="s">
        <v>2</v>
      </c>
      <c r="G28" s="12"/>
      <c r="H28" s="5" t="s">
        <v>6</v>
      </c>
      <c r="I28" s="202">
        <f>ROUNDDOWN(D28*G28,0)</f>
        <v>0</v>
      </c>
      <c r="J28" s="202"/>
      <c r="K28" s="202"/>
      <c r="L28" s="8" t="s">
        <v>3</v>
      </c>
      <c r="M28" s="13"/>
    </row>
    <row r="29" spans="1:15" ht="11.25" customHeight="1" thickBot="1" x14ac:dyDescent="0.25">
      <c r="A29" s="185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83" t="s">
        <v>72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84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/>
      <c r="H31" s="5" t="s">
        <v>6</v>
      </c>
      <c r="I31" s="202">
        <f>ROUNDDOWN(D31*G31,0)</f>
        <v>0</v>
      </c>
      <c r="J31" s="202"/>
      <c r="K31" s="202"/>
      <c r="L31" s="8" t="s">
        <v>3</v>
      </c>
      <c r="M31" s="13"/>
    </row>
    <row r="32" spans="1:15" ht="11.25" customHeight="1" thickBot="1" x14ac:dyDescent="0.25">
      <c r="A32" s="185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83" t="s">
        <v>73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84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/>
      <c r="H34" s="5" t="s">
        <v>6</v>
      </c>
      <c r="I34" s="202">
        <f>ROUNDDOWN(D34*G34,0)</f>
        <v>0</v>
      </c>
      <c r="J34" s="202"/>
      <c r="K34" s="202"/>
      <c r="L34" s="8" t="s">
        <v>3</v>
      </c>
      <c r="M34" s="13"/>
    </row>
    <row r="35" spans="1:13" ht="11.25" customHeight="1" thickBot="1" x14ac:dyDescent="0.25">
      <c r="A35" s="185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83" t="s">
        <v>74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84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/>
      <c r="H37" s="5" t="s">
        <v>6</v>
      </c>
      <c r="I37" s="202">
        <f>ROUNDDOWN(D37*G37,0)</f>
        <v>0</v>
      </c>
      <c r="J37" s="202"/>
      <c r="K37" s="202"/>
      <c r="L37" s="8" t="s">
        <v>3</v>
      </c>
      <c r="M37" s="13"/>
    </row>
    <row r="38" spans="1:13" ht="11.25" customHeight="1" thickBot="1" x14ac:dyDescent="0.25">
      <c r="A38" s="185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83" t="s">
        <v>75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84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/>
      <c r="H40" s="5" t="s">
        <v>6</v>
      </c>
      <c r="I40" s="202">
        <f>ROUNDDOWN(D40*G40,0)</f>
        <v>0</v>
      </c>
      <c r="J40" s="202"/>
      <c r="K40" s="202"/>
      <c r="L40" s="8" t="s">
        <v>3</v>
      </c>
      <c r="M40" s="13"/>
    </row>
    <row r="41" spans="1:13" ht="11.25" customHeight="1" thickBot="1" x14ac:dyDescent="0.25">
      <c r="A41" s="185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83" t="s">
        <v>76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84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/>
      <c r="H43" s="5" t="s">
        <v>6</v>
      </c>
      <c r="I43" s="202">
        <f>ROUNDDOWN(D43*G43,0)</f>
        <v>0</v>
      </c>
      <c r="J43" s="202"/>
      <c r="K43" s="202"/>
      <c r="L43" s="8" t="s">
        <v>3</v>
      </c>
      <c r="M43" s="13"/>
    </row>
    <row r="44" spans="1:13" ht="11.25" customHeight="1" thickBot="1" x14ac:dyDescent="0.25">
      <c r="A44" s="185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83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84"/>
      <c r="B46" s="29"/>
      <c r="C46" s="5"/>
      <c r="D46" s="5"/>
      <c r="E46" s="5"/>
      <c r="F46" s="5"/>
      <c r="G46" s="5"/>
      <c r="H46" s="5"/>
      <c r="I46" s="203">
        <f>SUM(I10:K43)</f>
        <v>0</v>
      </c>
      <c r="J46" s="200"/>
      <c r="K46" s="200"/>
      <c r="L46" s="8" t="s">
        <v>3</v>
      </c>
      <c r="M46" s="58" t="s">
        <v>9</v>
      </c>
    </row>
    <row r="47" spans="1:13" ht="11.25" customHeight="1" thickBot="1" x14ac:dyDescent="0.2">
      <c r="A47" s="185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96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97"/>
      <c r="B50" s="29"/>
      <c r="C50" s="5"/>
      <c r="D50" s="5"/>
      <c r="E50" s="5"/>
      <c r="F50" s="5"/>
      <c r="G50" s="60" t="s">
        <v>18</v>
      </c>
      <c r="H50" s="5"/>
      <c r="I50" s="199">
        <f>K5+I46</f>
        <v>0</v>
      </c>
      <c r="J50" s="200"/>
      <c r="K50" s="200"/>
      <c r="L50" s="6" t="s">
        <v>3</v>
      </c>
      <c r="M50" s="59" t="s">
        <v>12</v>
      </c>
    </row>
    <row r="51" spans="1:13" ht="11.25" customHeight="1" thickBot="1" x14ac:dyDescent="0.2">
      <c r="A51" s="198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201" t="s">
        <v>63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</row>
  </sheetData>
  <sheetProtection password="D821" sheet="1" objects="1" scenario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10"/>
  <conditionalFormatting sqref="C5:D5">
    <cfRule type="expression" dxfId="0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22"/>
  <sheetViews>
    <sheetView view="pageBreakPreview" zoomScaleNormal="100" zoomScaleSheetLayoutView="100" workbookViewId="0">
      <selection activeCell="H20" sqref="H20"/>
    </sheetView>
  </sheetViews>
  <sheetFormatPr defaultRowHeight="13.5" x14ac:dyDescent="0.15"/>
  <cols>
    <col min="1" max="1" width="3" customWidth="1"/>
    <col min="2" max="2" width="13.875" customWidth="1"/>
    <col min="3" max="14" width="10.625" customWidth="1"/>
    <col min="15" max="15" width="15" customWidth="1"/>
    <col min="16" max="16" width="8.625" customWidth="1"/>
  </cols>
  <sheetData>
    <row r="1" spans="1:15" ht="18.75" customHeight="1" x14ac:dyDescent="0.15">
      <c r="A1" s="176"/>
      <c r="B1" s="176"/>
      <c r="N1" s="177" t="s">
        <v>95</v>
      </c>
      <c r="O1" s="177"/>
    </row>
    <row r="2" spans="1:15" ht="24" customHeight="1" thickBot="1" x14ac:dyDescent="0.2">
      <c r="A2" s="52"/>
      <c r="B2" s="83" t="s">
        <v>41</v>
      </c>
      <c r="C2" s="137" t="s">
        <v>173</v>
      </c>
      <c r="D2" s="75" t="s">
        <v>174</v>
      </c>
      <c r="E2" s="86" t="s">
        <v>175</v>
      </c>
      <c r="F2" s="75" t="s">
        <v>176</v>
      </c>
      <c r="G2" s="86" t="s">
        <v>177</v>
      </c>
      <c r="H2" s="75" t="s">
        <v>178</v>
      </c>
      <c r="I2" s="86" t="s">
        <v>179</v>
      </c>
      <c r="J2" s="75" t="s">
        <v>180</v>
      </c>
      <c r="K2" s="86" t="s">
        <v>181</v>
      </c>
      <c r="L2" s="75" t="s">
        <v>182</v>
      </c>
      <c r="M2" s="75" t="s">
        <v>183</v>
      </c>
      <c r="N2" s="75" t="s">
        <v>184</v>
      </c>
      <c r="O2" s="76" t="s">
        <v>90</v>
      </c>
    </row>
    <row r="3" spans="1:15" ht="28.5" customHeight="1" thickTop="1" x14ac:dyDescent="0.15">
      <c r="A3" s="77">
        <v>1</v>
      </c>
      <c r="B3" s="84" t="s">
        <v>43</v>
      </c>
      <c r="C3" s="79">
        <f>'別紙（桜井地区センター）'!M5</f>
        <v>0</v>
      </c>
      <c r="D3" s="79">
        <f>'別紙（桜井地区センター）'!M8</f>
        <v>0</v>
      </c>
      <c r="E3" s="79">
        <f>'別紙（桜井地区センター）'!M11</f>
        <v>0</v>
      </c>
      <c r="F3" s="79">
        <f>'別紙（桜井地区センター）'!M14</f>
        <v>0</v>
      </c>
      <c r="G3" s="79">
        <f>'別紙（桜井地区センター）'!M17</f>
        <v>0</v>
      </c>
      <c r="H3" s="79">
        <f>'別紙（桜井地区センター）'!M20</f>
        <v>0</v>
      </c>
      <c r="I3" s="79">
        <f>'別紙（桜井地区センター）'!M23</f>
        <v>0</v>
      </c>
      <c r="J3" s="79">
        <f>'別紙（桜井地区センター）'!M26</f>
        <v>0</v>
      </c>
      <c r="K3" s="79">
        <f>'別紙（桜井地区センター）'!M29</f>
        <v>0</v>
      </c>
      <c r="L3" s="79">
        <f>'別紙（桜井地区センター）'!M32</f>
        <v>0</v>
      </c>
      <c r="M3" s="79">
        <f>'別紙（桜井地区センター）'!M35</f>
        <v>0</v>
      </c>
      <c r="N3" s="79">
        <f>'別紙（桜井地区センター）'!M38</f>
        <v>0</v>
      </c>
      <c r="O3" s="79">
        <f t="shared" ref="O3:O20" si="0">SUM(C3:N3)</f>
        <v>0</v>
      </c>
    </row>
    <row r="4" spans="1:15" ht="28.5" customHeight="1" x14ac:dyDescent="0.15">
      <c r="A4" s="78">
        <v>2</v>
      </c>
      <c r="B4" s="85" t="s">
        <v>89</v>
      </c>
      <c r="C4" s="80">
        <f>'別紙（新方地区センター）'!M5</f>
        <v>0</v>
      </c>
      <c r="D4" s="80">
        <f>'別紙（新方地区センター）'!M8</f>
        <v>0</v>
      </c>
      <c r="E4" s="80">
        <f>'別紙（新方地区センター）'!M11</f>
        <v>0</v>
      </c>
      <c r="F4" s="80">
        <f>'別紙（新方地区センター）'!M14</f>
        <v>0</v>
      </c>
      <c r="G4" s="80">
        <f>'別紙（新方地区センター）'!M17</f>
        <v>0</v>
      </c>
      <c r="H4" s="80">
        <f>'別紙（新方地区センター）'!M20</f>
        <v>0</v>
      </c>
      <c r="I4" s="80">
        <f>'別紙（新方地区センター）'!M23</f>
        <v>0</v>
      </c>
      <c r="J4" s="80">
        <f>'別紙（新方地区センター）'!M26</f>
        <v>0</v>
      </c>
      <c r="K4" s="80">
        <f>'別紙（新方地区センター）'!M29</f>
        <v>0</v>
      </c>
      <c r="L4" s="80">
        <f>'別紙（新方地区センター）'!M32</f>
        <v>0</v>
      </c>
      <c r="M4" s="80">
        <f>'別紙（新方地区センター）'!M35</f>
        <v>0</v>
      </c>
      <c r="N4" s="80">
        <f>'別紙（新方地区センター）'!M38</f>
        <v>0</v>
      </c>
      <c r="O4" s="79">
        <f t="shared" si="0"/>
        <v>0</v>
      </c>
    </row>
    <row r="5" spans="1:15" ht="28.5" customHeight="1" x14ac:dyDescent="0.15">
      <c r="A5" s="78">
        <v>3</v>
      </c>
      <c r="B5" s="85" t="s">
        <v>44</v>
      </c>
      <c r="C5" s="80">
        <f>'別紙（増林地区センター）'!M5</f>
        <v>0</v>
      </c>
      <c r="D5" s="80">
        <f>'別紙（増林地区センター）'!M8</f>
        <v>0</v>
      </c>
      <c r="E5" s="80">
        <f>'別紙（増林地区センター）'!M11</f>
        <v>0</v>
      </c>
      <c r="F5" s="80">
        <f>'別紙（増林地区センター）'!M14</f>
        <v>0</v>
      </c>
      <c r="G5" s="80">
        <f>'別紙（増林地区センター）'!M17</f>
        <v>0</v>
      </c>
      <c r="H5" s="80">
        <f>'別紙（増林地区センター）'!M20</f>
        <v>0</v>
      </c>
      <c r="I5" s="80">
        <f>'別紙（増林地区センター）'!M23</f>
        <v>0</v>
      </c>
      <c r="J5" s="80">
        <f>'別紙（増林地区センター）'!M26</f>
        <v>0</v>
      </c>
      <c r="K5" s="80">
        <f>'別紙（増林地区センター）'!M29</f>
        <v>0</v>
      </c>
      <c r="L5" s="80">
        <f>'別紙（増林地区センター）'!M32</f>
        <v>0</v>
      </c>
      <c r="M5" s="80">
        <f>'別紙（増林地区センター）'!M35</f>
        <v>0</v>
      </c>
      <c r="N5" s="80">
        <f>'別紙（増林地区センター）'!M38</f>
        <v>0</v>
      </c>
      <c r="O5" s="79">
        <f t="shared" si="0"/>
        <v>0</v>
      </c>
    </row>
    <row r="6" spans="1:15" ht="28.5" customHeight="1" x14ac:dyDescent="0.15">
      <c r="A6" s="78">
        <v>4</v>
      </c>
      <c r="B6" s="85" t="s">
        <v>45</v>
      </c>
      <c r="C6" s="80">
        <f>'別紙（大袋地区センター）'!M5</f>
        <v>0</v>
      </c>
      <c r="D6" s="80">
        <f>'別紙（大袋地区センター）'!M8</f>
        <v>0</v>
      </c>
      <c r="E6" s="80">
        <f>'別紙（大袋地区センター）'!M11</f>
        <v>0</v>
      </c>
      <c r="F6" s="80">
        <f>'別紙（大袋地区センター）'!M14</f>
        <v>0</v>
      </c>
      <c r="G6" s="80">
        <f>'別紙（大袋地区センター）'!M17</f>
        <v>0</v>
      </c>
      <c r="H6" s="80">
        <f>'別紙（大袋地区センター）'!M20</f>
        <v>0</v>
      </c>
      <c r="I6" s="80">
        <f>'別紙（大袋地区センター）'!M23</f>
        <v>0</v>
      </c>
      <c r="J6" s="80">
        <f>'別紙（大袋地区センター）'!M26</f>
        <v>0</v>
      </c>
      <c r="K6" s="80">
        <f>'別紙（大袋地区センター）'!M29</f>
        <v>0</v>
      </c>
      <c r="L6" s="80">
        <f>'別紙（大袋地区センター）'!M32</f>
        <v>0</v>
      </c>
      <c r="M6" s="80">
        <f>'別紙（大袋地区センター）'!M35</f>
        <v>0</v>
      </c>
      <c r="N6" s="80">
        <f>'別紙（大袋地区センター）'!M38</f>
        <v>0</v>
      </c>
      <c r="O6" s="79">
        <f t="shared" si="0"/>
        <v>0</v>
      </c>
    </row>
    <row r="7" spans="1:15" ht="28.5" customHeight="1" x14ac:dyDescent="0.15">
      <c r="A7" s="78">
        <v>5</v>
      </c>
      <c r="B7" s="85" t="s">
        <v>46</v>
      </c>
      <c r="C7" s="80">
        <f>'別紙（荻島地区センター）'!M5</f>
        <v>0</v>
      </c>
      <c r="D7" s="80">
        <f>'別紙（荻島地区センター）'!M8</f>
        <v>0</v>
      </c>
      <c r="E7" s="80">
        <f>'別紙（荻島地区センター）'!M11</f>
        <v>0</v>
      </c>
      <c r="F7" s="80">
        <f>'別紙（荻島地区センター）'!M14</f>
        <v>0</v>
      </c>
      <c r="G7" s="80">
        <f>'別紙（荻島地区センター）'!M17</f>
        <v>0</v>
      </c>
      <c r="H7" s="80">
        <f>'別紙（荻島地区センター）'!M20</f>
        <v>0</v>
      </c>
      <c r="I7" s="80">
        <f>'別紙（荻島地区センター）'!M23</f>
        <v>0</v>
      </c>
      <c r="J7" s="80">
        <f>'別紙（荻島地区センター）'!M26</f>
        <v>0</v>
      </c>
      <c r="K7" s="80">
        <f>'別紙（荻島地区センター）'!M29</f>
        <v>0</v>
      </c>
      <c r="L7" s="80">
        <f>'別紙（荻島地区センター）'!M32</f>
        <v>0</v>
      </c>
      <c r="M7" s="80">
        <f>'別紙（荻島地区センター）'!M35</f>
        <v>0</v>
      </c>
      <c r="N7" s="80">
        <f>'別紙（荻島地区センター）'!M38</f>
        <v>0</v>
      </c>
      <c r="O7" s="79">
        <f t="shared" si="0"/>
        <v>0</v>
      </c>
    </row>
    <row r="8" spans="1:15" ht="28.5" customHeight="1" x14ac:dyDescent="0.15">
      <c r="A8" s="78">
        <v>6</v>
      </c>
      <c r="B8" s="85" t="s">
        <v>47</v>
      </c>
      <c r="C8" s="80">
        <f>'別紙（出羽地区センター）'!M5</f>
        <v>0</v>
      </c>
      <c r="D8" s="87">
        <f>'別紙（出羽地区センター）'!M8</f>
        <v>0</v>
      </c>
      <c r="E8" s="87">
        <f>'別紙（出羽地区センター）'!M11</f>
        <v>0</v>
      </c>
      <c r="F8" s="87">
        <f>'別紙（出羽地区センター）'!M14</f>
        <v>0</v>
      </c>
      <c r="G8" s="87">
        <f>'別紙（出羽地区センター）'!M17</f>
        <v>0</v>
      </c>
      <c r="H8" s="87">
        <f>'別紙（出羽地区センター）'!M20</f>
        <v>0</v>
      </c>
      <c r="I8" s="87">
        <f>'別紙（出羽地区センター）'!M23</f>
        <v>0</v>
      </c>
      <c r="J8" s="87">
        <f>'別紙（出羽地区センター）'!M26</f>
        <v>0</v>
      </c>
      <c r="K8" s="87">
        <f>'別紙（出羽地区センター）'!M29</f>
        <v>0</v>
      </c>
      <c r="L8" s="87">
        <f>'別紙（出羽地区センター）'!M32</f>
        <v>0</v>
      </c>
      <c r="M8" s="87">
        <f>'別紙（出羽地区センター）'!M35</f>
        <v>0</v>
      </c>
      <c r="N8" s="87">
        <f>'別紙（出羽地区センター）'!M38</f>
        <v>0</v>
      </c>
      <c r="O8" s="79">
        <f t="shared" si="0"/>
        <v>0</v>
      </c>
    </row>
    <row r="9" spans="1:15" ht="28.5" customHeight="1" x14ac:dyDescent="0.15">
      <c r="A9" s="77">
        <v>7</v>
      </c>
      <c r="B9" s="85" t="s">
        <v>48</v>
      </c>
      <c r="C9" s="80">
        <f>'別紙（蒲生地区センター）'!M5</f>
        <v>0</v>
      </c>
      <c r="D9" s="80">
        <f>'別紙（蒲生地区センター）'!M8</f>
        <v>0</v>
      </c>
      <c r="E9" s="80">
        <f>'別紙（蒲生地区センター）'!M11</f>
        <v>0</v>
      </c>
      <c r="F9" s="80">
        <f>'別紙（蒲生地区センター）'!M14</f>
        <v>0</v>
      </c>
      <c r="G9" s="80">
        <f>'別紙（蒲生地区センター）'!M17</f>
        <v>0</v>
      </c>
      <c r="H9" s="80">
        <f>'別紙（蒲生地区センター）'!M20</f>
        <v>0</v>
      </c>
      <c r="I9" s="80">
        <f>'別紙（蒲生地区センター）'!M23</f>
        <v>0</v>
      </c>
      <c r="J9" s="80">
        <f>'別紙（蒲生地区センター）'!M26</f>
        <v>0</v>
      </c>
      <c r="K9" s="80">
        <f>'別紙（蒲生地区センター）'!M29</f>
        <v>0</v>
      </c>
      <c r="L9" s="80">
        <f>'別紙（蒲生地区センター）'!M32</f>
        <v>0</v>
      </c>
      <c r="M9" s="80">
        <f>'別紙（蒲生地区センター）'!M35</f>
        <v>0</v>
      </c>
      <c r="N9" s="80">
        <f>'別紙（蒲生地区センター）'!M38</f>
        <v>0</v>
      </c>
      <c r="O9" s="79">
        <f t="shared" si="0"/>
        <v>0</v>
      </c>
    </row>
    <row r="10" spans="1:15" ht="28.5" customHeight="1" x14ac:dyDescent="0.15">
      <c r="A10" s="77">
        <v>8</v>
      </c>
      <c r="B10" s="85" t="s">
        <v>157</v>
      </c>
      <c r="C10" s="80">
        <f>'別紙（大沢地区センター）'!$M$5</f>
        <v>0</v>
      </c>
      <c r="D10" s="87">
        <f>'別紙（大沢地区センター）'!$M$8</f>
        <v>0</v>
      </c>
      <c r="E10" s="87">
        <f>'別紙（大沢地区センター）'!$M$11</f>
        <v>0</v>
      </c>
      <c r="F10" s="87">
        <f>'別紙（大沢地区センター）'!$M$14</f>
        <v>0</v>
      </c>
      <c r="G10" s="87">
        <f>'別紙（大沢地区センター）'!$M$17</f>
        <v>0</v>
      </c>
      <c r="H10" s="87">
        <f>'別紙（大沢地区センター）'!$M$20</f>
        <v>0</v>
      </c>
      <c r="I10" s="87">
        <f>'別紙（大沢地区センター）'!$M$23</f>
        <v>0</v>
      </c>
      <c r="J10" s="87">
        <f>'別紙（大沢地区センター）'!$M$26</f>
        <v>0</v>
      </c>
      <c r="K10" s="87">
        <f>'別紙（大沢地区センター）'!$M$29</f>
        <v>0</v>
      </c>
      <c r="L10" s="87">
        <f>'別紙（大沢地区センター）'!$M$32</f>
        <v>0</v>
      </c>
      <c r="M10" s="87">
        <f>'別紙（大沢地区センター）'!$M$35</f>
        <v>0</v>
      </c>
      <c r="N10" s="87">
        <f>'別紙（大沢地区センター）'!$M$38</f>
        <v>0</v>
      </c>
      <c r="O10" s="79">
        <f t="shared" si="0"/>
        <v>0</v>
      </c>
    </row>
    <row r="11" spans="1:15" ht="28.5" customHeight="1" x14ac:dyDescent="0.15">
      <c r="A11" s="78">
        <v>9</v>
      </c>
      <c r="B11" s="85" t="s">
        <v>49</v>
      </c>
      <c r="C11" s="80">
        <f>'別紙（大相模地区センター）'!M5</f>
        <v>0</v>
      </c>
      <c r="D11" s="80">
        <f>'別紙（大相模地区センター）'!M8</f>
        <v>0</v>
      </c>
      <c r="E11" s="80">
        <f>'別紙（大相模地区センター）'!M11</f>
        <v>0</v>
      </c>
      <c r="F11" s="80">
        <f>'別紙（大相模地区センター）'!M14</f>
        <v>0</v>
      </c>
      <c r="G11" s="80">
        <f>'別紙（大相模地区センター）'!M17</f>
        <v>0</v>
      </c>
      <c r="H11" s="80">
        <f>'別紙（大相模地区センター）'!M20</f>
        <v>0</v>
      </c>
      <c r="I11" s="80">
        <f>'別紙（大相模地区センター）'!M23</f>
        <v>0</v>
      </c>
      <c r="J11" s="80">
        <f>'別紙（大相模地区センター）'!M26</f>
        <v>0</v>
      </c>
      <c r="K11" s="80">
        <f>'別紙（大相模地区センター）'!M29</f>
        <v>0</v>
      </c>
      <c r="L11" s="80">
        <f>'別紙（大相模地区センター）'!M32</f>
        <v>0</v>
      </c>
      <c r="M11" s="80">
        <f>'別紙（大相模地区センター）'!M35</f>
        <v>0</v>
      </c>
      <c r="N11" s="80">
        <f>'別紙（大相模地区センター）'!M38</f>
        <v>0</v>
      </c>
      <c r="O11" s="79">
        <f t="shared" si="0"/>
        <v>0</v>
      </c>
    </row>
    <row r="12" spans="1:15" ht="28.5" customHeight="1" x14ac:dyDescent="0.15">
      <c r="A12" s="78">
        <v>10</v>
      </c>
      <c r="B12" s="85" t="s">
        <v>50</v>
      </c>
      <c r="C12" s="80">
        <f>'別紙（南越谷地区センター）'!M5</f>
        <v>0</v>
      </c>
      <c r="D12" s="80">
        <f>'別紙（南越谷地区センター）'!M8</f>
        <v>0</v>
      </c>
      <c r="E12" s="80">
        <f>'別紙（南越谷地区センター）'!M11</f>
        <v>0</v>
      </c>
      <c r="F12" s="80">
        <f>'別紙（南越谷地区センター）'!M14</f>
        <v>0</v>
      </c>
      <c r="G12" s="80">
        <f>'別紙（南越谷地区センター）'!M17</f>
        <v>0</v>
      </c>
      <c r="H12" s="80">
        <f>'別紙（南越谷地区センター）'!M20</f>
        <v>0</v>
      </c>
      <c r="I12" s="80">
        <f>'別紙（南越谷地区センター）'!M23</f>
        <v>0</v>
      </c>
      <c r="J12" s="80">
        <f>'別紙（南越谷地区センター）'!M26</f>
        <v>0</v>
      </c>
      <c r="K12" s="80">
        <f>'別紙（南越谷地区センター）'!M29</f>
        <v>0</v>
      </c>
      <c r="L12" s="80">
        <f>'別紙（南越谷地区センター）'!M32</f>
        <v>0</v>
      </c>
      <c r="M12" s="80">
        <f>'別紙（南越谷地区センター）'!M35</f>
        <v>0</v>
      </c>
      <c r="N12" s="80">
        <f>'別紙（南越谷地区センター）'!M38</f>
        <v>0</v>
      </c>
      <c r="O12" s="79">
        <f t="shared" si="0"/>
        <v>0</v>
      </c>
    </row>
    <row r="13" spans="1:15" ht="28.5" customHeight="1" x14ac:dyDescent="0.15">
      <c r="A13" s="78">
        <v>11</v>
      </c>
      <c r="B13" s="85" t="s">
        <v>51</v>
      </c>
      <c r="C13" s="124">
        <f>'別紙（中央市民会館）'!M5</f>
        <v>0</v>
      </c>
      <c r="D13" s="124">
        <f>'別紙（中央市民会館）'!M8</f>
        <v>0</v>
      </c>
      <c r="E13" s="124">
        <f>'別紙（中央市民会館）'!M11</f>
        <v>0</v>
      </c>
      <c r="F13" s="124">
        <f>'別紙（中央市民会館）'!M14</f>
        <v>0</v>
      </c>
      <c r="G13" s="124">
        <f>'別紙（中央市民会館）'!M17</f>
        <v>0</v>
      </c>
      <c r="H13" s="124">
        <f>'別紙（中央市民会館）'!M20</f>
        <v>0</v>
      </c>
      <c r="I13" s="124">
        <f>'別紙（中央市民会館）'!M23</f>
        <v>0</v>
      </c>
      <c r="J13" s="124">
        <f>'別紙（中央市民会館）'!M26</f>
        <v>0</v>
      </c>
      <c r="K13" s="124">
        <f>'別紙（中央市民会館）'!M29</f>
        <v>0</v>
      </c>
      <c r="L13" s="124">
        <f>'別紙（中央市民会館）'!M32</f>
        <v>0</v>
      </c>
      <c r="M13" s="124">
        <f>'別紙（中央市民会館）'!M35</f>
        <v>0</v>
      </c>
      <c r="N13" s="124">
        <f>'別紙（中央市民会館）'!M38</f>
        <v>0</v>
      </c>
      <c r="O13" s="125">
        <f t="shared" si="0"/>
        <v>0</v>
      </c>
    </row>
    <row r="14" spans="1:15" ht="28.5" customHeight="1" x14ac:dyDescent="0.15">
      <c r="A14" s="78">
        <v>12</v>
      </c>
      <c r="B14" s="85" t="s">
        <v>52</v>
      </c>
      <c r="C14" s="80">
        <f>'別紙（北部市民会館）'!M5</f>
        <v>0</v>
      </c>
      <c r="D14" s="80">
        <f>'別紙（北部市民会館）'!M8</f>
        <v>0</v>
      </c>
      <c r="E14" s="80">
        <f>'別紙（北部市民会館）'!M11</f>
        <v>0</v>
      </c>
      <c r="F14" s="80">
        <f>'別紙（北部市民会館）'!M14</f>
        <v>0</v>
      </c>
      <c r="G14" s="80">
        <f>'別紙（北部市民会館）'!M17</f>
        <v>0</v>
      </c>
      <c r="H14" s="80">
        <f>'別紙（北部市民会館）'!M20</f>
        <v>0</v>
      </c>
      <c r="I14" s="80">
        <f>'別紙（北部市民会館）'!M23</f>
        <v>0</v>
      </c>
      <c r="J14" s="80">
        <f>'別紙（北部市民会館）'!M26</f>
        <v>0</v>
      </c>
      <c r="K14" s="80">
        <f>'別紙（北部市民会館）'!M29</f>
        <v>0</v>
      </c>
      <c r="L14" s="80">
        <f>'別紙（北部市民会館）'!M32</f>
        <v>0</v>
      </c>
      <c r="M14" s="80">
        <f>'別紙（北部市民会館）'!M35</f>
        <v>0</v>
      </c>
      <c r="N14" s="80">
        <f>'別紙（北部市民会館）'!M38</f>
        <v>0</v>
      </c>
      <c r="O14" s="79">
        <f t="shared" si="0"/>
        <v>0</v>
      </c>
    </row>
    <row r="15" spans="1:15" ht="28.5" customHeight="1" x14ac:dyDescent="0.15">
      <c r="A15" s="78">
        <v>13</v>
      </c>
      <c r="B15" s="85" t="s">
        <v>91</v>
      </c>
      <c r="C15" s="80">
        <f>'別紙（赤山交流館）'!M5</f>
        <v>0</v>
      </c>
      <c r="D15" s="80">
        <f>'別紙（赤山交流館）'!M8</f>
        <v>0</v>
      </c>
      <c r="E15" s="80">
        <f>'別紙（赤山交流館）'!M11</f>
        <v>0</v>
      </c>
      <c r="F15" s="80">
        <f>'別紙（赤山交流館）'!M14</f>
        <v>0</v>
      </c>
      <c r="G15" s="80">
        <f>'別紙（赤山交流館）'!M17</f>
        <v>0</v>
      </c>
      <c r="H15" s="80">
        <f>'別紙（赤山交流館）'!M20</f>
        <v>0</v>
      </c>
      <c r="I15" s="80">
        <f>'別紙（赤山交流館）'!M23</f>
        <v>0</v>
      </c>
      <c r="J15" s="80">
        <f>'別紙（赤山交流館）'!M26</f>
        <v>0</v>
      </c>
      <c r="K15" s="80">
        <f>'別紙（赤山交流館）'!M29</f>
        <v>0</v>
      </c>
      <c r="L15" s="80">
        <f>'別紙（赤山交流館）'!M32</f>
        <v>0</v>
      </c>
      <c r="M15" s="80">
        <f>'別紙（赤山交流館）'!M35</f>
        <v>0</v>
      </c>
      <c r="N15" s="80">
        <f>'別紙（赤山交流館）'!M38</f>
        <v>0</v>
      </c>
      <c r="O15" s="79">
        <f t="shared" si="0"/>
        <v>0</v>
      </c>
    </row>
    <row r="16" spans="1:15" ht="28.5" customHeight="1" x14ac:dyDescent="0.15">
      <c r="A16" s="77">
        <v>14</v>
      </c>
      <c r="B16" s="85" t="s">
        <v>54</v>
      </c>
      <c r="C16" s="80">
        <f>'別紙（大沢北交流館）'!M5</f>
        <v>0</v>
      </c>
      <c r="D16" s="80">
        <f>'別紙（大沢北交流館）'!M8</f>
        <v>0</v>
      </c>
      <c r="E16" s="80">
        <f>'別紙（大沢北交流館）'!M11</f>
        <v>0</v>
      </c>
      <c r="F16" s="80">
        <f>'別紙（大沢北交流館）'!M14</f>
        <v>0</v>
      </c>
      <c r="G16" s="80">
        <f>'別紙（大沢北交流館）'!M17</f>
        <v>0</v>
      </c>
      <c r="H16" s="80">
        <f>'別紙（大沢北交流館）'!M20</f>
        <v>0</v>
      </c>
      <c r="I16" s="80">
        <f>'別紙（大沢北交流館）'!M23</f>
        <v>0</v>
      </c>
      <c r="J16" s="80">
        <f>'別紙（大沢北交流館）'!M26</f>
        <v>0</v>
      </c>
      <c r="K16" s="80">
        <f>'別紙（大沢北交流館）'!M29</f>
        <v>0</v>
      </c>
      <c r="L16" s="80">
        <f>'別紙（大沢北交流館）'!M32</f>
        <v>0</v>
      </c>
      <c r="M16" s="80">
        <f>'別紙（大沢北交流館）'!M35</f>
        <v>0</v>
      </c>
      <c r="N16" s="80">
        <f>'別紙（大沢北交流館）'!M38</f>
        <v>0</v>
      </c>
      <c r="O16" s="79">
        <f t="shared" si="0"/>
        <v>0</v>
      </c>
    </row>
    <row r="17" spans="1:15" ht="28.5" customHeight="1" x14ac:dyDescent="0.15">
      <c r="A17" s="78">
        <v>15</v>
      </c>
      <c r="B17" s="85" t="s">
        <v>92</v>
      </c>
      <c r="C17" s="80">
        <f>'別紙（南部交流館）'!M5</f>
        <v>0</v>
      </c>
      <c r="D17" s="80">
        <f>'別紙（南部交流館）'!M8</f>
        <v>0</v>
      </c>
      <c r="E17" s="80">
        <f>'別紙（南部交流館）'!M11</f>
        <v>0</v>
      </c>
      <c r="F17" s="80">
        <f>'別紙（南部交流館）'!M14</f>
        <v>0</v>
      </c>
      <c r="G17" s="80">
        <f>'別紙（南部交流館）'!M17</f>
        <v>0</v>
      </c>
      <c r="H17" s="80">
        <f>'別紙（南部交流館）'!M20</f>
        <v>0</v>
      </c>
      <c r="I17" s="80">
        <f>'別紙（南部交流館）'!M23</f>
        <v>0</v>
      </c>
      <c r="J17" s="80">
        <f>'別紙（南部交流館）'!M26</f>
        <v>0</v>
      </c>
      <c r="K17" s="80">
        <f>'別紙（南部交流館）'!M29</f>
        <v>0</v>
      </c>
      <c r="L17" s="80">
        <f>'別紙（南部交流館）'!M32</f>
        <v>0</v>
      </c>
      <c r="M17" s="80">
        <f>'別紙（南部交流館）'!M35</f>
        <v>0</v>
      </c>
      <c r="N17" s="80">
        <f>'別紙（南部交流館）'!M38</f>
        <v>0</v>
      </c>
      <c r="O17" s="79">
        <f t="shared" si="0"/>
        <v>0</v>
      </c>
    </row>
    <row r="18" spans="1:15" ht="28.5" customHeight="1" x14ac:dyDescent="0.15">
      <c r="A18" s="78">
        <v>16</v>
      </c>
      <c r="B18" s="85" t="s">
        <v>56</v>
      </c>
      <c r="C18" s="80">
        <f>'別紙（大袋北交流館）'!M5</f>
        <v>0</v>
      </c>
      <c r="D18" s="80">
        <f>'別紙（大袋北交流館）'!M8</f>
        <v>0</v>
      </c>
      <c r="E18" s="80">
        <f>'別紙（大袋北交流館）'!M11</f>
        <v>0</v>
      </c>
      <c r="F18" s="80">
        <f>'別紙（大袋北交流館）'!M14</f>
        <v>0</v>
      </c>
      <c r="G18" s="80">
        <f>'別紙（大袋北交流館）'!M17</f>
        <v>0</v>
      </c>
      <c r="H18" s="80">
        <f>'別紙（大袋北交流館）'!M20</f>
        <v>0</v>
      </c>
      <c r="I18" s="80">
        <f>'別紙（大袋北交流館）'!M23</f>
        <v>0</v>
      </c>
      <c r="J18" s="80">
        <f>'別紙（大袋北交流館）'!M26</f>
        <v>0</v>
      </c>
      <c r="K18" s="80">
        <f>'別紙（大袋北交流館）'!M29</f>
        <v>0</v>
      </c>
      <c r="L18" s="80">
        <f>'別紙（大袋北交流館）'!M32</f>
        <v>0</v>
      </c>
      <c r="M18" s="80">
        <f>'別紙（大袋北交流館）'!M35</f>
        <v>0</v>
      </c>
      <c r="N18" s="80">
        <f>'別紙（大袋北交流館）'!M38</f>
        <v>0</v>
      </c>
      <c r="O18" s="79">
        <f t="shared" si="0"/>
        <v>0</v>
      </c>
    </row>
    <row r="19" spans="1:15" ht="28.5" customHeight="1" x14ac:dyDescent="0.15">
      <c r="A19" s="78">
        <v>17</v>
      </c>
      <c r="B19" s="85" t="s">
        <v>93</v>
      </c>
      <c r="C19" s="80">
        <f>'別紙（桜井交流館）'!M5</f>
        <v>0</v>
      </c>
      <c r="D19" s="80">
        <f>'別紙（桜井交流館）'!M8</f>
        <v>0</v>
      </c>
      <c r="E19" s="80">
        <f>'別紙（桜井交流館）'!M11</f>
        <v>0</v>
      </c>
      <c r="F19" s="80">
        <f>'別紙（桜井交流館）'!M14</f>
        <v>0</v>
      </c>
      <c r="G19" s="80">
        <f>'別紙（桜井交流館）'!M17</f>
        <v>0</v>
      </c>
      <c r="H19" s="80">
        <f>'別紙（桜井交流館）'!M20</f>
        <v>0</v>
      </c>
      <c r="I19" s="80">
        <f>'別紙（桜井交流館）'!M23</f>
        <v>0</v>
      </c>
      <c r="J19" s="80">
        <f>'別紙（桜井交流館）'!M26</f>
        <v>0</v>
      </c>
      <c r="K19" s="80">
        <f>'別紙（桜井交流館）'!M29</f>
        <v>0</v>
      </c>
      <c r="L19" s="80">
        <f>'別紙（桜井交流館）'!M32</f>
        <v>0</v>
      </c>
      <c r="M19" s="80">
        <f>'別紙（桜井交流館）'!M35</f>
        <v>0</v>
      </c>
      <c r="N19" s="80">
        <f>'別紙（桜井交流館）'!M38</f>
        <v>0</v>
      </c>
      <c r="O19" s="79">
        <f t="shared" si="0"/>
        <v>0</v>
      </c>
    </row>
    <row r="20" spans="1:15" ht="28.5" customHeight="1" thickBot="1" x14ac:dyDescent="0.2">
      <c r="A20" s="78">
        <v>18</v>
      </c>
      <c r="B20" s="108" t="s">
        <v>153</v>
      </c>
      <c r="C20" s="107">
        <f>'別紙（斎場）'!M5</f>
        <v>0</v>
      </c>
      <c r="D20" s="107">
        <f>'別紙（斎場）'!M8</f>
        <v>0</v>
      </c>
      <c r="E20" s="107">
        <f>'別紙（斎場）'!M11</f>
        <v>0</v>
      </c>
      <c r="F20" s="107">
        <f>'別紙（斎場）'!M14</f>
        <v>0</v>
      </c>
      <c r="G20" s="107">
        <f>'別紙（斎場）'!M17</f>
        <v>0</v>
      </c>
      <c r="H20" s="107">
        <f>'別紙（斎場）'!M20</f>
        <v>0</v>
      </c>
      <c r="I20" s="107">
        <f>'別紙（斎場）'!M23</f>
        <v>0</v>
      </c>
      <c r="J20" s="107">
        <f>'別紙（斎場）'!M26</f>
        <v>0</v>
      </c>
      <c r="K20" s="107">
        <f>'別紙（斎場）'!M29</f>
        <v>0</v>
      </c>
      <c r="L20" s="107">
        <f>'別紙（斎場）'!M32</f>
        <v>0</v>
      </c>
      <c r="M20" s="107">
        <f>'別紙（斎場）'!M35</f>
        <v>0</v>
      </c>
      <c r="N20" s="107">
        <f>'別紙（斎場）'!M38</f>
        <v>0</v>
      </c>
      <c r="O20" s="79">
        <f t="shared" si="0"/>
        <v>0</v>
      </c>
    </row>
    <row r="21" spans="1:15" ht="28.5" customHeight="1" thickTop="1" thickBot="1" x14ac:dyDescent="0.2">
      <c r="A21" s="174" t="s">
        <v>94</v>
      </c>
      <c r="B21" s="175"/>
      <c r="C21" s="81">
        <f t="shared" ref="C21:O21" si="1">SUM(C3:C20)</f>
        <v>0</v>
      </c>
      <c r="D21" s="81">
        <f t="shared" si="1"/>
        <v>0</v>
      </c>
      <c r="E21" s="81">
        <f t="shared" si="1"/>
        <v>0</v>
      </c>
      <c r="F21" s="81">
        <f t="shared" si="1"/>
        <v>0</v>
      </c>
      <c r="G21" s="81">
        <f t="shared" si="1"/>
        <v>0</v>
      </c>
      <c r="H21" s="81">
        <f t="shared" si="1"/>
        <v>0</v>
      </c>
      <c r="I21" s="81">
        <f t="shared" si="1"/>
        <v>0</v>
      </c>
      <c r="J21" s="81">
        <f t="shared" si="1"/>
        <v>0</v>
      </c>
      <c r="K21" s="81">
        <f t="shared" si="1"/>
        <v>0</v>
      </c>
      <c r="L21" s="81">
        <f t="shared" si="1"/>
        <v>0</v>
      </c>
      <c r="M21" s="81">
        <f t="shared" si="1"/>
        <v>0</v>
      </c>
      <c r="N21" s="81">
        <f t="shared" si="1"/>
        <v>0</v>
      </c>
      <c r="O21" s="81">
        <f t="shared" si="1"/>
        <v>0</v>
      </c>
    </row>
    <row r="22" spans="1:15" ht="14.25" thickTop="1" x14ac:dyDescent="0.15"/>
  </sheetData>
  <sheetProtection password="D821" sheet="1" objects="1" scenarios="1"/>
  <mergeCells count="3">
    <mergeCell ref="A21:B21"/>
    <mergeCell ref="A1:B1"/>
    <mergeCell ref="N1:O1"/>
  </mergeCells>
  <phoneticPr fontId="10"/>
  <pageMargins left="0.7" right="0.7" top="0.75" bottom="0.75" header="0.3" footer="0.3"/>
  <pageSetup paperSize="8" scale="11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70" zoomScaleSheetLayoutView="70" workbookViewId="0">
      <selection activeCell="M12" sqref="M12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58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">
        <v>160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'予定電力、電力量'!$D$5</f>
        <v>86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'予定電力、電力量'!D6</f>
        <v>11505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">
        <v>161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'予定電力、電力量'!$D$5</f>
        <v>86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'予定電力、電力量'!D7</f>
        <v>10614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">
        <v>162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'予定電力、電力量'!$D$5</f>
        <v>86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'予定電力、電力量'!D8</f>
        <v>7615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">
        <v>163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'予定電力、電力量'!$D$5</f>
        <v>86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'予定電力、電力量'!D9</f>
        <v>11027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">
        <v>164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'予定電力、電力量'!$D$5</f>
        <v>86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'予定電力、電力量'!D10</f>
        <v>11100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">
        <v>165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'予定電力、電力量'!$D$5</f>
        <v>86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'予定電力、電力量'!D11</f>
        <v>15841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">
        <v>166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'予定電力、電力量'!$D$5</f>
        <v>86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'予定電力、電力量'!D12</f>
        <v>15968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">
        <v>167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'予定電力、電力量'!$D$5</f>
        <v>86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'予定電力、電力量'!D13</f>
        <v>13374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">
        <v>168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'予定電力、電力量'!$D$5</f>
        <v>86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'予定電力、電力量'!D14</f>
        <v>9753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">
        <v>169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'予定電力、電力量'!$D$5</f>
        <v>86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'予定電力、電力量'!D15</f>
        <v>10791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">
        <v>170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'予定電力、電力量'!$D$5</f>
        <v>86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'予定電力、電力量'!D16</f>
        <v>10912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">
        <v>171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'予定電力、電力量'!$D$5</f>
        <v>86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'予定電力、電力量'!D17</f>
        <v>13608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7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143054</v>
      </c>
    </row>
  </sheetData>
  <sheetProtection password="D821" sheet="1" objects="1" scenarios="1"/>
  <mergeCells count="16">
    <mergeCell ref="A22:A24"/>
    <mergeCell ref="A7:A9"/>
    <mergeCell ref="A10:A12"/>
    <mergeCell ref="A13:A15"/>
    <mergeCell ref="A44:O44"/>
    <mergeCell ref="A34:A36"/>
    <mergeCell ref="A37:A39"/>
    <mergeCell ref="I42:L42"/>
    <mergeCell ref="A25:A27"/>
    <mergeCell ref="A28:A30"/>
    <mergeCell ref="A31:A33"/>
    <mergeCell ref="N1:O1"/>
    <mergeCell ref="B3:O3"/>
    <mergeCell ref="A4:A6"/>
    <mergeCell ref="A16:A18"/>
    <mergeCell ref="A19:A21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85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88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'予定電力、電力量'!$E$5</f>
        <v>108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65" t="s">
        <v>3</v>
      </c>
      <c r="F5" s="3" t="s">
        <v>2</v>
      </c>
      <c r="G5" s="12">
        <f>'予定電力、電力量'!E6</f>
        <v>13886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'予定電力、電力量'!$E$5</f>
        <v>108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65" t="s">
        <v>3</v>
      </c>
      <c r="F8" s="3" t="s">
        <v>2</v>
      </c>
      <c r="G8" s="12">
        <f>'予定電力、電力量'!E7</f>
        <v>10970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'予定電力、電力量'!$E$5</f>
        <v>108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65" t="s">
        <v>3</v>
      </c>
      <c r="F11" s="3" t="s">
        <v>2</v>
      </c>
      <c r="G11" s="12">
        <f>'予定電力、電力量'!E8</f>
        <v>8605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'予定電力、電力量'!$E$5</f>
        <v>108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65" t="s">
        <v>3</v>
      </c>
      <c r="F14" s="3" t="s">
        <v>2</v>
      </c>
      <c r="G14" s="12">
        <f>'予定電力、電力量'!E9</f>
        <v>10194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'予定電力、電力量'!$E$5</f>
        <v>108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65" t="s">
        <v>3</v>
      </c>
      <c r="F17" s="3" t="s">
        <v>2</v>
      </c>
      <c r="G17" s="12">
        <f>'予定電力、電力量'!E10</f>
        <v>9998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'予定電力、電力量'!$E$5</f>
        <v>108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65" t="s">
        <v>3</v>
      </c>
      <c r="F20" s="3" t="s">
        <v>2</v>
      </c>
      <c r="G20" s="12">
        <f>'予定電力、電力量'!E11</f>
        <v>15280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'予定電力、電力量'!$E$5</f>
        <v>108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65" t="s">
        <v>3</v>
      </c>
      <c r="F23" s="3" t="s">
        <v>2</v>
      </c>
      <c r="G23" s="12">
        <f>'予定電力、電力量'!E12</f>
        <v>15940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'予定電力、電力量'!$E$5</f>
        <v>108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65" t="s">
        <v>3</v>
      </c>
      <c r="F26" s="3" t="s">
        <v>2</v>
      </c>
      <c r="G26" s="12">
        <f>'予定電力、電力量'!E13</f>
        <v>12168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'予定電力、電力量'!$E$5</f>
        <v>108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65" t="s">
        <v>3</v>
      </c>
      <c r="F29" s="3" t="s">
        <v>2</v>
      </c>
      <c r="G29" s="12">
        <f>'予定電力、電力量'!E14</f>
        <v>8985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'予定電力、電力量'!$E$5</f>
        <v>108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65" t="s">
        <v>3</v>
      </c>
      <c r="F32" s="3" t="s">
        <v>2</v>
      </c>
      <c r="G32" s="12">
        <f>'予定電力、電力量'!E15</f>
        <v>12192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'予定電力、電力量'!$E$5</f>
        <v>108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65" t="s">
        <v>3</v>
      </c>
      <c r="F35" s="3" t="s">
        <v>2</v>
      </c>
      <c r="G35" s="12">
        <f>'予定電力、電力量'!E16</f>
        <v>13072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'予定電力、電力量'!$E$5</f>
        <v>108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65" t="s">
        <v>3</v>
      </c>
      <c r="F38" s="3" t="s">
        <v>2</v>
      </c>
      <c r="G38" s="12">
        <f>'予定電力、電力量'!E17</f>
        <v>16652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149130</v>
      </c>
    </row>
  </sheetData>
  <sheetProtection password="D821" sheet="1" objects="1" scenarios="1"/>
  <mergeCells count="16">
    <mergeCell ref="B3:O3"/>
    <mergeCell ref="N1:O1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4:O44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10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59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'予定電力、電力量'!$F$5</f>
        <v>136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'予定電力、電力量'!F6</f>
        <v>22400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'予定電力、電力量'!$F$5</f>
        <v>136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'予定電力、電力量'!F7</f>
        <v>20305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'予定電力、電力量'!$F$5</f>
        <v>136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'予定電力、電力量'!F8</f>
        <v>13849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'予定電力、電力量'!$F$5</f>
        <v>136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'予定電力、電力量'!F9</f>
        <v>17450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'予定電力、電力量'!$F$5</f>
        <v>136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'予定電力、電力量'!F10</f>
        <v>18203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'予定電力、電力量'!$F$5</f>
        <v>136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'予定電力、電力量'!F11</f>
        <v>27953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'予定電力、電力量'!$F$5</f>
        <v>136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'予定電力、電力量'!F12</f>
        <v>26999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'予定電力、電力量'!$F$5</f>
        <v>136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'予定電力、電力量'!F13</f>
        <v>20056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'予定電力、電力量'!$F$5</f>
        <v>136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'予定電力、電力量'!F14</f>
        <v>15979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'予定電力、電力量'!$F$5</f>
        <v>136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'予定電力、電力量'!F15</f>
        <v>22366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'予定電力、電力量'!$F$5</f>
        <v>136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'予定電力、電力量'!F16</f>
        <v>22837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'予定電力、電力量'!$F$5</f>
        <v>136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'予定電力、電力量'!F17</f>
        <v>28940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258833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7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13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'予定電力、電力量'!$G$5</f>
        <v>47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'予定電力、電力量'!G6</f>
        <v>6062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'予定電力、電力量'!$G$5</f>
        <v>47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'予定電力、電力量'!G7</f>
        <v>6063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'予定電力、電力量'!$G$5</f>
        <v>47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'予定電力、電力量'!G8</f>
        <v>4315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'予定電力、電力量'!$G$5</f>
        <v>47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'予定電力、電力量'!G9</f>
        <v>5077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'予定電力、電力量'!$G$5</f>
        <v>47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'予定電力、電力量'!G10</f>
        <v>5391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'予定電力、電力量'!$G$5</f>
        <v>47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'予定電力、電力量'!G11</f>
        <v>7568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'予定電力、電力量'!$G$5</f>
        <v>47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'予定電力、電力量'!G12</f>
        <v>8085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'予定電力、電力量'!$G$5</f>
        <v>47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'予定電力、電力量'!G13</f>
        <v>6494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'予定電力、電力量'!$G$5</f>
        <v>47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'予定電力、電力量'!G14</f>
        <v>4681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'予定電力、電力量'!$G$5</f>
        <v>47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'予定電力、電力量'!G15</f>
        <v>4581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'予定電力、電力量'!$G$5</f>
        <v>47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'予定電力、電力量'!G16</f>
        <v>5179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'予定電力、電力量'!$G$5</f>
        <v>47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'予定電力、電力量'!G17</f>
        <v>6590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70603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100" zoomScaleSheetLayoutView="70" workbookViewId="0">
      <selection activeCell="D19" sqref="D19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60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'予定電力、電力量'!$H$5</f>
        <v>86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'予定電力、電力量'!H6</f>
        <v>16140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'予定電力、電力量'!$H$5</f>
        <v>86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'予定電力、電力量'!H7</f>
        <v>14369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'予定電力、電力量'!$H$5</f>
        <v>86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'予定電力、電力量'!H8</f>
        <v>10801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'予定電力、電力量'!$H$5</f>
        <v>86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'予定電力、電力量'!H9</f>
        <v>12190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'予定電力、電力量'!$H$5</f>
        <v>86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'予定電力、電力量'!H10</f>
        <v>13477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'予定電力、電力量'!$H$5</f>
        <v>86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'予定電力、電力量'!H11</f>
        <v>16917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'予定電力、電力量'!$H$5</f>
        <v>86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'予定電力、電力量'!H12</f>
        <v>24751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'予定電力、電力量'!$H$5</f>
        <v>86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'予定電力、電力量'!H13</f>
        <v>19259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'予定電力、電力量'!$H$5</f>
        <v>86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'予定電力、電力量'!H14</f>
        <v>12346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'予定電力、電力量'!$H$5</f>
        <v>86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'予定電力、電力量'!H15</f>
        <v>12587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'予定電力、電力量'!$H$5</f>
        <v>86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'予定電力、電力量'!H16</f>
        <v>15837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'予定電力、電力量'!$H$5</f>
        <v>86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'予定電力、電力量'!H17</f>
        <v>18436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188056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45"/>
  <sheetViews>
    <sheetView view="pageBreakPreview" zoomScale="70" zoomScaleNormal="100" zoomScaleSheetLayoutView="70" workbookViewId="0">
      <selection activeCell="H20" sqref="H20"/>
    </sheetView>
  </sheetViews>
  <sheetFormatPr defaultRowHeight="13.5" x14ac:dyDescent="0.15"/>
  <cols>
    <col min="1" max="1" width="18.625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14.75" customWidth="1"/>
    <col min="9" max="9" width="15" customWidth="1"/>
    <col min="10" max="12" width="2.625" customWidth="1"/>
    <col min="13" max="13" width="15.625" customWidth="1"/>
    <col min="14" max="14" width="3.25" customWidth="1"/>
    <col min="15" max="15" width="1.5" customWidth="1"/>
  </cols>
  <sheetData>
    <row r="1" spans="1:17" ht="22.5" customHeight="1" x14ac:dyDescent="0.15">
      <c r="N1" s="178" t="s">
        <v>77</v>
      </c>
      <c r="O1" s="179"/>
    </row>
    <row r="2" spans="1:17" ht="22.5" customHeight="1" thickBot="1" x14ac:dyDescent="0.2">
      <c r="A2" s="34" t="s">
        <v>61</v>
      </c>
    </row>
    <row r="3" spans="1:17" ht="22.5" customHeight="1" thickBot="1" x14ac:dyDescent="0.2">
      <c r="A3" s="2" t="s">
        <v>0</v>
      </c>
      <c r="B3" s="180" t="s">
        <v>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ht="21.75" customHeight="1" x14ac:dyDescent="0.15">
      <c r="A4" s="183" t="str">
        <f>'別紙（桜井地区センター）'!A4:A6</f>
        <v>令和4年3月</v>
      </c>
      <c r="B4" s="128" t="s">
        <v>185</v>
      </c>
      <c r="C4" s="6" t="s">
        <v>1</v>
      </c>
      <c r="D4" s="140">
        <f>単価表※ここの黄色セルに入力!$F$26</f>
        <v>0</v>
      </c>
      <c r="E4" s="121" t="s">
        <v>3</v>
      </c>
      <c r="F4" s="10" t="s">
        <v>2</v>
      </c>
      <c r="G4" s="10">
        <f>'予定電力、電力量'!$I$5</f>
        <v>103</v>
      </c>
      <c r="H4" s="10" t="s">
        <v>188</v>
      </c>
      <c r="I4" s="139">
        <f>D4*G4*0.85</f>
        <v>0</v>
      </c>
      <c r="J4" s="129" t="s">
        <v>189</v>
      </c>
      <c r="K4" s="10"/>
      <c r="L4" s="9"/>
      <c r="M4" s="10"/>
      <c r="N4" s="10"/>
      <c r="O4" s="11"/>
    </row>
    <row r="5" spans="1:17" ht="21.75" customHeight="1" x14ac:dyDescent="0.15">
      <c r="A5" s="184"/>
      <c r="B5" s="126" t="s">
        <v>186</v>
      </c>
      <c r="C5" s="6" t="s">
        <v>1</v>
      </c>
      <c r="D5" s="140">
        <f>単価表※ここの黄色セルに入力!F31</f>
        <v>0</v>
      </c>
      <c r="E5" s="4" t="s">
        <v>3</v>
      </c>
      <c r="F5" s="3" t="s">
        <v>2</v>
      </c>
      <c r="G5" s="12">
        <f>'予定電力、電力量'!I6</f>
        <v>16345</v>
      </c>
      <c r="H5" s="5" t="s">
        <v>6</v>
      </c>
      <c r="I5" s="123">
        <f>D5*G5</f>
        <v>0</v>
      </c>
      <c r="J5" s="123" t="s">
        <v>189</v>
      </c>
      <c r="K5" s="138"/>
      <c r="L5" s="131"/>
      <c r="M5" s="123">
        <f>ROUNDDOWN(I4+I5,0)</f>
        <v>0</v>
      </c>
      <c r="N5" s="122" t="s">
        <v>3</v>
      </c>
      <c r="O5" s="13"/>
    </row>
    <row r="6" spans="1:17" ht="11.25" customHeight="1" thickBot="1" x14ac:dyDescent="0.2">
      <c r="A6" s="185"/>
      <c r="B6" s="127"/>
      <c r="C6" s="14"/>
      <c r="D6" s="141"/>
      <c r="E6" s="15"/>
      <c r="F6" s="16"/>
      <c r="G6" s="17"/>
      <c r="H6" s="14"/>
      <c r="I6" s="15"/>
      <c r="J6" s="15"/>
      <c r="K6" s="15"/>
      <c r="L6" s="130"/>
      <c r="M6" s="15"/>
      <c r="N6" s="18"/>
      <c r="O6" s="19"/>
    </row>
    <row r="7" spans="1:17" ht="21.75" customHeight="1" x14ac:dyDescent="0.15">
      <c r="A7" s="183" t="str">
        <f>'別紙（桜井地区センター）'!A7:A9</f>
        <v>令和4年4月</v>
      </c>
      <c r="B7" s="128" t="s">
        <v>185</v>
      </c>
      <c r="C7" s="6" t="s">
        <v>1</v>
      </c>
      <c r="D7" s="140">
        <f>単価表※ここの黄色セルに入力!$F$26</f>
        <v>0</v>
      </c>
      <c r="E7" s="121" t="s">
        <v>3</v>
      </c>
      <c r="F7" s="10" t="s">
        <v>2</v>
      </c>
      <c r="G7" s="10">
        <f>'予定電力、電力量'!$I$5</f>
        <v>103</v>
      </c>
      <c r="H7" s="10" t="s">
        <v>188</v>
      </c>
      <c r="I7" s="139">
        <f>D7*G7*0.85</f>
        <v>0</v>
      </c>
      <c r="J7" s="129" t="s">
        <v>189</v>
      </c>
      <c r="K7" s="10"/>
      <c r="L7" s="9"/>
      <c r="M7" s="26"/>
      <c r="N7" s="27"/>
      <c r="O7" s="11"/>
    </row>
    <row r="8" spans="1:17" ht="21.75" customHeight="1" x14ac:dyDescent="0.15">
      <c r="A8" s="184"/>
      <c r="B8" s="126" t="s">
        <v>186</v>
      </c>
      <c r="C8" s="6" t="s">
        <v>1</v>
      </c>
      <c r="D8" s="140">
        <f>単価表※ここの黄色セルに入力!F31</f>
        <v>0</v>
      </c>
      <c r="E8" s="4" t="s">
        <v>3</v>
      </c>
      <c r="F8" s="3" t="s">
        <v>2</v>
      </c>
      <c r="G8" s="12">
        <f>'予定電力、電力量'!I7</f>
        <v>15329</v>
      </c>
      <c r="H8" s="5" t="s">
        <v>6</v>
      </c>
      <c r="I8" s="123">
        <f>D8*G8</f>
        <v>0</v>
      </c>
      <c r="J8" s="123" t="s">
        <v>189</v>
      </c>
      <c r="K8" s="138"/>
      <c r="L8" s="131"/>
      <c r="M8" s="123">
        <f>ROUNDDOWN(I7+I8,0)</f>
        <v>0</v>
      </c>
      <c r="N8" s="122" t="s">
        <v>3</v>
      </c>
      <c r="O8" s="13"/>
    </row>
    <row r="9" spans="1:17" ht="11.25" customHeight="1" thickBot="1" x14ac:dyDescent="0.2">
      <c r="A9" s="185"/>
      <c r="B9" s="127"/>
      <c r="C9" s="22"/>
      <c r="D9" s="142"/>
      <c r="E9" s="23"/>
      <c r="F9" s="16"/>
      <c r="G9" s="17"/>
      <c r="H9" s="14"/>
      <c r="I9" s="23"/>
      <c r="J9" s="23"/>
      <c r="K9" s="15"/>
      <c r="L9" s="130"/>
      <c r="M9" s="23"/>
      <c r="N9" s="24"/>
      <c r="O9" s="19"/>
    </row>
    <row r="10" spans="1:17" ht="21.75" customHeight="1" x14ac:dyDescent="0.15">
      <c r="A10" s="183" t="str">
        <f>'別紙（桜井地区センター）'!A10:A12</f>
        <v>令和4年5月</v>
      </c>
      <c r="B10" s="128" t="s">
        <v>185</v>
      </c>
      <c r="C10" s="6" t="s">
        <v>1</v>
      </c>
      <c r="D10" s="140">
        <f>単価表※ここの黄色セルに入力!$F$26</f>
        <v>0</v>
      </c>
      <c r="E10" s="121" t="s">
        <v>3</v>
      </c>
      <c r="F10" s="10" t="s">
        <v>2</v>
      </c>
      <c r="G10" s="10">
        <f>'予定電力、電力量'!$I$5</f>
        <v>103</v>
      </c>
      <c r="H10" s="10" t="s">
        <v>188</v>
      </c>
      <c r="I10" s="139">
        <f>D10*G10*0.85</f>
        <v>0</v>
      </c>
      <c r="J10" s="129" t="s">
        <v>189</v>
      </c>
      <c r="K10" s="10"/>
      <c r="L10" s="9"/>
      <c r="M10" s="26"/>
      <c r="N10" s="27"/>
      <c r="O10" s="11"/>
    </row>
    <row r="11" spans="1:17" ht="21.75" customHeight="1" x14ac:dyDescent="0.15">
      <c r="A11" s="184"/>
      <c r="B11" s="126" t="s">
        <v>186</v>
      </c>
      <c r="C11" s="6" t="s">
        <v>1</v>
      </c>
      <c r="D11" s="140">
        <f>単価表※ここの黄色セルに入力!F31</f>
        <v>0</v>
      </c>
      <c r="E11" s="4" t="s">
        <v>3</v>
      </c>
      <c r="F11" s="3" t="s">
        <v>2</v>
      </c>
      <c r="G11" s="12">
        <f>'予定電力、電力量'!I8</f>
        <v>11791</v>
      </c>
      <c r="H11" s="5" t="s">
        <v>6</v>
      </c>
      <c r="I11" s="123">
        <f>D11*G11</f>
        <v>0</v>
      </c>
      <c r="J11" s="123" t="s">
        <v>189</v>
      </c>
      <c r="K11" s="138"/>
      <c r="L11" s="131"/>
      <c r="M11" s="123">
        <f>ROUNDDOWN(I10+I11,0)</f>
        <v>0</v>
      </c>
      <c r="N11" s="122" t="s">
        <v>3</v>
      </c>
      <c r="O11" s="13"/>
    </row>
    <row r="12" spans="1:17" ht="11.25" customHeight="1" thickBot="1" x14ac:dyDescent="0.2">
      <c r="A12" s="185"/>
      <c r="B12" s="127"/>
      <c r="C12" s="22"/>
      <c r="D12" s="142"/>
      <c r="E12" s="23"/>
      <c r="F12" s="16"/>
      <c r="G12" s="17"/>
      <c r="H12" s="14"/>
      <c r="I12" s="23"/>
      <c r="J12" s="23"/>
      <c r="K12" s="15"/>
      <c r="L12" s="130"/>
      <c r="M12" s="23"/>
      <c r="N12" s="24"/>
      <c r="O12" s="19"/>
      <c r="Q12" s="5"/>
    </row>
    <row r="13" spans="1:17" ht="21.75" customHeight="1" x14ac:dyDescent="0.15">
      <c r="A13" s="183" t="str">
        <f>'別紙（桜井地区センター）'!A13:A15</f>
        <v>令和4年6月</v>
      </c>
      <c r="B13" s="128" t="s">
        <v>185</v>
      </c>
      <c r="C13" s="6" t="s">
        <v>1</v>
      </c>
      <c r="D13" s="140">
        <f>単価表※ここの黄色セルに入力!$F$26</f>
        <v>0</v>
      </c>
      <c r="E13" s="121" t="s">
        <v>3</v>
      </c>
      <c r="F13" s="10" t="s">
        <v>2</v>
      </c>
      <c r="G13" s="10">
        <f>'予定電力、電力量'!$I$5</f>
        <v>103</v>
      </c>
      <c r="H13" s="10" t="s">
        <v>188</v>
      </c>
      <c r="I13" s="139">
        <f>D13*G13*0.85</f>
        <v>0</v>
      </c>
      <c r="J13" s="129" t="s">
        <v>189</v>
      </c>
      <c r="K13" s="10"/>
      <c r="L13" s="9"/>
      <c r="M13" s="26"/>
      <c r="N13" s="27"/>
      <c r="O13" s="11"/>
    </row>
    <row r="14" spans="1:17" ht="21.75" customHeight="1" x14ac:dyDescent="0.15">
      <c r="A14" s="184"/>
      <c r="B14" s="126" t="s">
        <v>186</v>
      </c>
      <c r="C14" s="6" t="s">
        <v>1</v>
      </c>
      <c r="D14" s="140">
        <f>単価表※ここの黄色セルに入力!F31</f>
        <v>0</v>
      </c>
      <c r="E14" s="4" t="s">
        <v>3</v>
      </c>
      <c r="F14" s="3" t="s">
        <v>2</v>
      </c>
      <c r="G14" s="12">
        <f>'予定電力、電力量'!I9</f>
        <v>11893</v>
      </c>
      <c r="H14" s="5" t="s">
        <v>6</v>
      </c>
      <c r="I14" s="123">
        <f>D14*G14</f>
        <v>0</v>
      </c>
      <c r="J14" s="123" t="s">
        <v>189</v>
      </c>
      <c r="K14" s="138"/>
      <c r="L14" s="131"/>
      <c r="M14" s="123">
        <f>ROUNDDOWN(I13+I14,0)</f>
        <v>0</v>
      </c>
      <c r="N14" s="122" t="s">
        <v>3</v>
      </c>
      <c r="O14" s="13"/>
    </row>
    <row r="15" spans="1:17" ht="11.25" customHeight="1" thickBot="1" x14ac:dyDescent="0.2">
      <c r="A15" s="185"/>
      <c r="B15" s="127"/>
      <c r="C15" s="22"/>
      <c r="D15" s="142"/>
      <c r="E15" s="23"/>
      <c r="F15" s="16"/>
      <c r="G15" s="17"/>
      <c r="H15" s="14"/>
      <c r="I15" s="23"/>
      <c r="J15" s="23"/>
      <c r="K15" s="15"/>
      <c r="L15" s="130"/>
      <c r="M15" s="23"/>
      <c r="N15" s="24"/>
      <c r="O15" s="19"/>
    </row>
    <row r="16" spans="1:17" ht="21.75" customHeight="1" x14ac:dyDescent="0.15">
      <c r="A16" s="183" t="str">
        <f>'別紙（桜井地区センター）'!A16:A18</f>
        <v>令和4年7月</v>
      </c>
      <c r="B16" s="128" t="s">
        <v>185</v>
      </c>
      <c r="C16" s="6" t="s">
        <v>1</v>
      </c>
      <c r="D16" s="140">
        <f>単価表※ここの黄色セルに入力!$F$26</f>
        <v>0</v>
      </c>
      <c r="E16" s="121" t="s">
        <v>3</v>
      </c>
      <c r="F16" s="10" t="s">
        <v>2</v>
      </c>
      <c r="G16" s="10">
        <f>'予定電力、電力量'!$I$5</f>
        <v>103</v>
      </c>
      <c r="H16" s="10" t="s">
        <v>188</v>
      </c>
      <c r="I16" s="139">
        <f>D16*G16*0.85</f>
        <v>0</v>
      </c>
      <c r="J16" s="129" t="s">
        <v>189</v>
      </c>
      <c r="K16" s="10"/>
      <c r="L16" s="9"/>
      <c r="M16" s="26"/>
      <c r="N16" s="27"/>
      <c r="O16" s="11"/>
    </row>
    <row r="17" spans="1:15" ht="21.75" customHeight="1" x14ac:dyDescent="0.15">
      <c r="A17" s="184"/>
      <c r="B17" s="126" t="s">
        <v>187</v>
      </c>
      <c r="C17" s="6" t="s">
        <v>1</v>
      </c>
      <c r="D17" s="143">
        <f>単価表※ここの黄色セルに入力!F35</f>
        <v>0</v>
      </c>
      <c r="E17" s="4" t="s">
        <v>3</v>
      </c>
      <c r="F17" s="3" t="s">
        <v>2</v>
      </c>
      <c r="G17" s="12">
        <f>'予定電力、電力量'!I10</f>
        <v>14077</v>
      </c>
      <c r="H17" s="5" t="s">
        <v>6</v>
      </c>
      <c r="I17" s="123">
        <f>D17*G17</f>
        <v>0</v>
      </c>
      <c r="J17" s="123" t="s">
        <v>189</v>
      </c>
      <c r="K17" s="138"/>
      <c r="L17" s="131"/>
      <c r="M17" s="123">
        <f>ROUNDDOWN(I16+I17,0)</f>
        <v>0</v>
      </c>
      <c r="N17" s="122" t="s">
        <v>3</v>
      </c>
      <c r="O17" s="13"/>
    </row>
    <row r="18" spans="1:15" ht="11.25" customHeight="1" thickBot="1" x14ac:dyDescent="0.2">
      <c r="A18" s="185"/>
      <c r="B18" s="127"/>
      <c r="C18" s="22"/>
      <c r="D18" s="141"/>
      <c r="E18" s="23"/>
      <c r="F18" s="16"/>
      <c r="G18" s="17"/>
      <c r="H18" s="14"/>
      <c r="I18" s="23"/>
      <c r="J18" s="23"/>
      <c r="K18" s="15"/>
      <c r="L18" s="130"/>
      <c r="M18" s="23"/>
      <c r="N18" s="24"/>
      <c r="O18" s="19"/>
    </row>
    <row r="19" spans="1:15" ht="21.75" customHeight="1" x14ac:dyDescent="0.15">
      <c r="A19" s="183" t="str">
        <f>'別紙（桜井地区センター）'!A19:A21</f>
        <v>令和4年8月</v>
      </c>
      <c r="B19" s="128" t="s">
        <v>185</v>
      </c>
      <c r="C19" s="6" t="s">
        <v>1</v>
      </c>
      <c r="D19" s="140">
        <f>単価表※ここの黄色セルに入力!$F$26</f>
        <v>0</v>
      </c>
      <c r="E19" s="121" t="s">
        <v>3</v>
      </c>
      <c r="F19" s="10" t="s">
        <v>2</v>
      </c>
      <c r="G19" s="10">
        <f>'予定電力、電力量'!$I$5</f>
        <v>103</v>
      </c>
      <c r="H19" s="10" t="s">
        <v>188</v>
      </c>
      <c r="I19" s="139">
        <f>D19*G19*0.85</f>
        <v>0</v>
      </c>
      <c r="J19" s="129" t="s">
        <v>189</v>
      </c>
      <c r="K19" s="10"/>
      <c r="L19" s="9"/>
      <c r="M19" s="26"/>
      <c r="N19" s="27"/>
      <c r="O19" s="11"/>
    </row>
    <row r="20" spans="1:15" ht="21.75" customHeight="1" x14ac:dyDescent="0.15">
      <c r="A20" s="184"/>
      <c r="B20" s="126" t="s">
        <v>187</v>
      </c>
      <c r="C20" s="6" t="s">
        <v>1</v>
      </c>
      <c r="D20" s="143">
        <f>単価表※ここの黄色セルに入力!F35</f>
        <v>0</v>
      </c>
      <c r="E20" s="4" t="s">
        <v>3</v>
      </c>
      <c r="F20" s="3" t="s">
        <v>2</v>
      </c>
      <c r="G20" s="12">
        <f>'予定電力、電力量'!I11</f>
        <v>16912</v>
      </c>
      <c r="H20" s="5" t="s">
        <v>6</v>
      </c>
      <c r="I20" s="123">
        <f>D20*G20</f>
        <v>0</v>
      </c>
      <c r="J20" s="123" t="s">
        <v>189</v>
      </c>
      <c r="K20" s="138"/>
      <c r="L20" s="131"/>
      <c r="M20" s="123">
        <f>ROUNDDOWN(I19+I20,0)</f>
        <v>0</v>
      </c>
      <c r="N20" s="122" t="s">
        <v>3</v>
      </c>
      <c r="O20" s="13"/>
    </row>
    <row r="21" spans="1:15" ht="11.25" customHeight="1" thickBot="1" x14ac:dyDescent="0.2">
      <c r="A21" s="185"/>
      <c r="B21" s="127"/>
      <c r="C21" s="22"/>
      <c r="D21" s="142"/>
      <c r="E21" s="23"/>
      <c r="F21" s="16"/>
      <c r="G21" s="17"/>
      <c r="H21" s="14"/>
      <c r="I21" s="23"/>
      <c r="J21" s="23"/>
      <c r="K21" s="15"/>
      <c r="L21" s="130"/>
      <c r="M21" s="23"/>
      <c r="N21" s="24"/>
      <c r="O21" s="19"/>
    </row>
    <row r="22" spans="1:15" ht="21.75" customHeight="1" x14ac:dyDescent="0.15">
      <c r="A22" s="183" t="str">
        <f>'別紙（桜井地区センター）'!A22:A24</f>
        <v>令和4年9月</v>
      </c>
      <c r="B22" s="128" t="s">
        <v>185</v>
      </c>
      <c r="C22" s="6" t="s">
        <v>1</v>
      </c>
      <c r="D22" s="140">
        <f>単価表※ここの黄色セルに入力!$F$26</f>
        <v>0</v>
      </c>
      <c r="E22" s="121" t="s">
        <v>3</v>
      </c>
      <c r="F22" s="10" t="s">
        <v>2</v>
      </c>
      <c r="G22" s="10">
        <f>'予定電力、電力量'!$I$5</f>
        <v>103</v>
      </c>
      <c r="H22" s="10" t="s">
        <v>188</v>
      </c>
      <c r="I22" s="139">
        <f>D22*G22*0.85</f>
        <v>0</v>
      </c>
      <c r="J22" s="129" t="s">
        <v>189</v>
      </c>
      <c r="K22" s="10"/>
      <c r="L22" s="9"/>
      <c r="M22" s="26"/>
      <c r="N22" s="27"/>
      <c r="O22" s="11"/>
    </row>
    <row r="23" spans="1:15" ht="21.75" customHeight="1" x14ac:dyDescent="0.15">
      <c r="A23" s="184"/>
      <c r="B23" s="126" t="s">
        <v>187</v>
      </c>
      <c r="C23" s="6" t="s">
        <v>1</v>
      </c>
      <c r="D23" s="143">
        <f>単価表※ここの黄色セルに入力!F35</f>
        <v>0</v>
      </c>
      <c r="E23" s="4" t="s">
        <v>3</v>
      </c>
      <c r="F23" s="3" t="s">
        <v>2</v>
      </c>
      <c r="G23" s="12">
        <f>'予定電力、電力量'!I12</f>
        <v>22883</v>
      </c>
      <c r="H23" s="5" t="s">
        <v>6</v>
      </c>
      <c r="I23" s="123">
        <f>D23*G23</f>
        <v>0</v>
      </c>
      <c r="J23" s="123" t="s">
        <v>189</v>
      </c>
      <c r="K23" s="138"/>
      <c r="L23" s="131"/>
      <c r="M23" s="123">
        <f>ROUNDDOWN(I22+I23,0)</f>
        <v>0</v>
      </c>
      <c r="N23" s="122" t="s">
        <v>3</v>
      </c>
      <c r="O23" s="13"/>
    </row>
    <row r="24" spans="1:15" ht="11.25" customHeight="1" thickBot="1" x14ac:dyDescent="0.2">
      <c r="A24" s="185"/>
      <c r="B24" s="127"/>
      <c r="C24" s="22"/>
      <c r="D24" s="142"/>
      <c r="E24" s="23"/>
      <c r="F24" s="16"/>
      <c r="G24" s="17"/>
      <c r="H24" s="14"/>
      <c r="I24" s="23"/>
      <c r="J24" s="23"/>
      <c r="K24" s="15"/>
      <c r="L24" s="130"/>
      <c r="M24" s="23"/>
      <c r="N24" s="24"/>
      <c r="O24" s="19"/>
    </row>
    <row r="25" spans="1:15" ht="21.75" customHeight="1" x14ac:dyDescent="0.15">
      <c r="A25" s="183" t="str">
        <f>'別紙（桜井地区センター）'!A25:A27</f>
        <v>令和4年10月</v>
      </c>
      <c r="B25" s="128" t="s">
        <v>185</v>
      </c>
      <c r="C25" s="6" t="s">
        <v>1</v>
      </c>
      <c r="D25" s="140">
        <f>単価表※ここの黄色セルに入力!$F$26</f>
        <v>0</v>
      </c>
      <c r="E25" s="121" t="s">
        <v>3</v>
      </c>
      <c r="F25" s="10" t="s">
        <v>2</v>
      </c>
      <c r="G25" s="10">
        <f>'予定電力、電力量'!$I$5</f>
        <v>103</v>
      </c>
      <c r="H25" s="10" t="s">
        <v>188</v>
      </c>
      <c r="I25" s="139">
        <f>D25*G25*0.85</f>
        <v>0</v>
      </c>
      <c r="J25" s="129" t="s">
        <v>189</v>
      </c>
      <c r="K25" s="10"/>
      <c r="L25" s="9"/>
      <c r="M25" s="26"/>
      <c r="N25" s="27"/>
      <c r="O25" s="11"/>
    </row>
    <row r="26" spans="1:15" ht="21.75" customHeight="1" x14ac:dyDescent="0.15">
      <c r="A26" s="184"/>
      <c r="B26" s="126" t="s">
        <v>186</v>
      </c>
      <c r="C26" s="6" t="s">
        <v>1</v>
      </c>
      <c r="D26" s="140">
        <f>単価表※ここの黄色セルに入力!F31</f>
        <v>0</v>
      </c>
      <c r="E26" s="4" t="s">
        <v>3</v>
      </c>
      <c r="F26" s="3" t="s">
        <v>2</v>
      </c>
      <c r="G26" s="12">
        <f>'予定電力、電力量'!I13</f>
        <v>18207</v>
      </c>
      <c r="H26" s="5" t="s">
        <v>6</v>
      </c>
      <c r="I26" s="123">
        <f>D26*G26</f>
        <v>0</v>
      </c>
      <c r="J26" s="123" t="s">
        <v>189</v>
      </c>
      <c r="K26" s="138"/>
      <c r="L26" s="131"/>
      <c r="M26" s="123">
        <f>ROUNDDOWN(I25+I26,0)</f>
        <v>0</v>
      </c>
      <c r="N26" s="122" t="s">
        <v>3</v>
      </c>
      <c r="O26" s="13"/>
    </row>
    <row r="27" spans="1:15" ht="11.25" customHeight="1" thickBot="1" x14ac:dyDescent="0.2">
      <c r="A27" s="185"/>
      <c r="B27" s="127"/>
      <c r="C27" s="22"/>
      <c r="D27" s="142"/>
      <c r="E27" s="23"/>
      <c r="F27" s="16"/>
      <c r="G27" s="17"/>
      <c r="H27" s="14"/>
      <c r="I27" s="23"/>
      <c r="J27" s="23"/>
      <c r="K27" s="15"/>
      <c r="L27" s="130"/>
      <c r="M27" s="23"/>
      <c r="N27" s="24"/>
      <c r="O27" s="19"/>
    </row>
    <row r="28" spans="1:15" ht="21.75" customHeight="1" x14ac:dyDescent="0.15">
      <c r="A28" s="183" t="str">
        <f>'別紙（桜井地区センター）'!A28:A30</f>
        <v>令和4年11月</v>
      </c>
      <c r="B28" s="128" t="s">
        <v>185</v>
      </c>
      <c r="C28" s="6" t="s">
        <v>1</v>
      </c>
      <c r="D28" s="140">
        <f>単価表※ここの黄色セルに入力!$F$26</f>
        <v>0</v>
      </c>
      <c r="E28" s="121" t="s">
        <v>3</v>
      </c>
      <c r="F28" s="10" t="s">
        <v>2</v>
      </c>
      <c r="G28" s="10">
        <f>'予定電力、電力量'!$I$5</f>
        <v>103</v>
      </c>
      <c r="H28" s="10" t="s">
        <v>188</v>
      </c>
      <c r="I28" s="139">
        <f>D28*G28*0.85</f>
        <v>0</v>
      </c>
      <c r="J28" s="129" t="s">
        <v>189</v>
      </c>
      <c r="K28" s="10"/>
      <c r="L28" s="9"/>
      <c r="M28" s="26"/>
      <c r="N28" s="27"/>
      <c r="O28" s="11"/>
    </row>
    <row r="29" spans="1:15" ht="21.75" customHeight="1" x14ac:dyDescent="0.15">
      <c r="A29" s="184"/>
      <c r="B29" s="126" t="s">
        <v>186</v>
      </c>
      <c r="C29" s="6" t="s">
        <v>1</v>
      </c>
      <c r="D29" s="140">
        <f>単価表※ここの黄色セルに入力!F31</f>
        <v>0</v>
      </c>
      <c r="E29" s="4" t="s">
        <v>3</v>
      </c>
      <c r="F29" s="3" t="s">
        <v>2</v>
      </c>
      <c r="G29" s="12">
        <f>'予定電力、電力量'!I14</f>
        <v>12921</v>
      </c>
      <c r="H29" s="5" t="s">
        <v>6</v>
      </c>
      <c r="I29" s="123">
        <f>D29*G29</f>
        <v>0</v>
      </c>
      <c r="J29" s="123" t="s">
        <v>189</v>
      </c>
      <c r="K29" s="138"/>
      <c r="L29" s="131"/>
      <c r="M29" s="123">
        <f>ROUNDDOWN(I28+I29,0)</f>
        <v>0</v>
      </c>
      <c r="N29" s="122" t="s">
        <v>3</v>
      </c>
      <c r="O29" s="13"/>
    </row>
    <row r="30" spans="1:15" ht="11.25" customHeight="1" thickBot="1" x14ac:dyDescent="0.2">
      <c r="A30" s="185"/>
      <c r="B30" s="127"/>
      <c r="C30" s="22"/>
      <c r="D30" s="142"/>
      <c r="E30" s="23"/>
      <c r="F30" s="16"/>
      <c r="G30" s="17"/>
      <c r="H30" s="14"/>
      <c r="I30" s="23"/>
      <c r="J30" s="23"/>
      <c r="K30" s="15"/>
      <c r="L30" s="130"/>
      <c r="M30" s="23"/>
      <c r="N30" s="24"/>
      <c r="O30" s="19"/>
    </row>
    <row r="31" spans="1:15" ht="21.75" customHeight="1" x14ac:dyDescent="0.15">
      <c r="A31" s="183" t="str">
        <f>'別紙（桜井地区センター）'!A31:A33</f>
        <v>令和4年12月</v>
      </c>
      <c r="B31" s="128" t="s">
        <v>185</v>
      </c>
      <c r="C31" s="6" t="s">
        <v>1</v>
      </c>
      <c r="D31" s="140">
        <f>単価表※ここの黄色セルに入力!$F$26</f>
        <v>0</v>
      </c>
      <c r="E31" s="121" t="s">
        <v>3</v>
      </c>
      <c r="F31" s="10" t="s">
        <v>2</v>
      </c>
      <c r="G31" s="10">
        <f>'予定電力、電力量'!$I$5</f>
        <v>103</v>
      </c>
      <c r="H31" s="10" t="s">
        <v>188</v>
      </c>
      <c r="I31" s="139">
        <f>D31*G31*0.85</f>
        <v>0</v>
      </c>
      <c r="J31" s="129" t="s">
        <v>189</v>
      </c>
      <c r="K31" s="10"/>
      <c r="L31" s="9"/>
      <c r="M31" s="26"/>
      <c r="N31" s="27"/>
      <c r="O31" s="11"/>
    </row>
    <row r="32" spans="1:15" ht="21.75" customHeight="1" x14ac:dyDescent="0.15">
      <c r="A32" s="184"/>
      <c r="B32" s="126" t="s">
        <v>186</v>
      </c>
      <c r="C32" s="6" t="s">
        <v>1</v>
      </c>
      <c r="D32" s="140">
        <f>単価表※ここの黄色セルに入力!F31</f>
        <v>0</v>
      </c>
      <c r="E32" s="4" t="s">
        <v>3</v>
      </c>
      <c r="F32" s="3" t="s">
        <v>2</v>
      </c>
      <c r="G32" s="12">
        <f>'予定電力、電力量'!I15</f>
        <v>13382</v>
      </c>
      <c r="H32" s="5" t="s">
        <v>6</v>
      </c>
      <c r="I32" s="123">
        <f>D32*G32</f>
        <v>0</v>
      </c>
      <c r="J32" s="123" t="s">
        <v>189</v>
      </c>
      <c r="K32" s="138"/>
      <c r="L32" s="131"/>
      <c r="M32" s="123">
        <f>ROUNDDOWN(I31+I32,0)</f>
        <v>0</v>
      </c>
      <c r="N32" s="122" t="s">
        <v>3</v>
      </c>
      <c r="O32" s="13"/>
    </row>
    <row r="33" spans="1:15" ht="11.25" customHeight="1" thickBot="1" x14ac:dyDescent="0.2">
      <c r="A33" s="185"/>
      <c r="B33" s="127"/>
      <c r="C33" s="22"/>
      <c r="D33" s="142"/>
      <c r="E33" s="23"/>
      <c r="F33" s="16"/>
      <c r="G33" s="17"/>
      <c r="H33" s="14"/>
      <c r="I33" s="23"/>
      <c r="J33" s="23"/>
      <c r="K33" s="15"/>
      <c r="L33" s="130"/>
      <c r="M33" s="23"/>
      <c r="N33" s="24"/>
      <c r="O33" s="19"/>
    </row>
    <row r="34" spans="1:15" ht="21.75" customHeight="1" x14ac:dyDescent="0.15">
      <c r="A34" s="183" t="str">
        <f>'別紙（桜井地区センター）'!A34:A36</f>
        <v>令和5年1月</v>
      </c>
      <c r="B34" s="128" t="s">
        <v>185</v>
      </c>
      <c r="C34" s="6" t="s">
        <v>1</v>
      </c>
      <c r="D34" s="140">
        <f>単価表※ここの黄色セルに入力!$F$26</f>
        <v>0</v>
      </c>
      <c r="E34" s="121" t="s">
        <v>3</v>
      </c>
      <c r="F34" s="10" t="s">
        <v>2</v>
      </c>
      <c r="G34" s="10">
        <f>'予定電力、電力量'!$I$5</f>
        <v>103</v>
      </c>
      <c r="H34" s="10" t="s">
        <v>188</v>
      </c>
      <c r="I34" s="139">
        <f>D34*G34*0.85</f>
        <v>0</v>
      </c>
      <c r="J34" s="129" t="s">
        <v>189</v>
      </c>
      <c r="K34" s="10"/>
      <c r="L34" s="9"/>
      <c r="M34" s="26"/>
      <c r="N34" s="27"/>
      <c r="O34" s="11"/>
    </row>
    <row r="35" spans="1:15" ht="21.75" customHeight="1" x14ac:dyDescent="0.15">
      <c r="A35" s="184"/>
      <c r="B35" s="126" t="s">
        <v>186</v>
      </c>
      <c r="C35" s="6" t="s">
        <v>1</v>
      </c>
      <c r="D35" s="140">
        <f>単価表※ここの黄色セルに入力!F31</f>
        <v>0</v>
      </c>
      <c r="E35" s="4" t="s">
        <v>3</v>
      </c>
      <c r="F35" s="3" t="s">
        <v>2</v>
      </c>
      <c r="G35" s="12">
        <f>'予定電力、電力量'!I16</f>
        <v>18277</v>
      </c>
      <c r="H35" s="5" t="s">
        <v>6</v>
      </c>
      <c r="I35" s="123">
        <f>D35*G35</f>
        <v>0</v>
      </c>
      <c r="J35" s="123" t="s">
        <v>189</v>
      </c>
      <c r="K35" s="138"/>
      <c r="L35" s="131"/>
      <c r="M35" s="123">
        <f>ROUNDDOWN(I34+I35,0)</f>
        <v>0</v>
      </c>
      <c r="N35" s="122" t="s">
        <v>3</v>
      </c>
      <c r="O35" s="13"/>
    </row>
    <row r="36" spans="1:15" ht="11.25" customHeight="1" thickBot="1" x14ac:dyDescent="0.2">
      <c r="A36" s="185"/>
      <c r="B36" s="127"/>
      <c r="C36" s="22"/>
      <c r="D36" s="142"/>
      <c r="E36" s="23"/>
      <c r="F36" s="16"/>
      <c r="G36" s="17"/>
      <c r="H36" s="14"/>
      <c r="I36" s="23"/>
      <c r="J36" s="23"/>
      <c r="K36" s="15"/>
      <c r="L36" s="130"/>
      <c r="M36" s="23"/>
      <c r="N36" s="24"/>
      <c r="O36" s="19"/>
    </row>
    <row r="37" spans="1:15" ht="21.75" customHeight="1" x14ac:dyDescent="0.15">
      <c r="A37" s="183" t="str">
        <f>'別紙（桜井地区センター）'!A37:A39</f>
        <v>令和5年2月</v>
      </c>
      <c r="B37" s="128" t="s">
        <v>185</v>
      </c>
      <c r="C37" s="6" t="s">
        <v>1</v>
      </c>
      <c r="D37" s="140">
        <f>単価表※ここの黄色セルに入力!$F$26</f>
        <v>0</v>
      </c>
      <c r="E37" s="121" t="s">
        <v>3</v>
      </c>
      <c r="F37" s="10" t="s">
        <v>2</v>
      </c>
      <c r="G37" s="10">
        <f>'予定電力、電力量'!$I$5</f>
        <v>103</v>
      </c>
      <c r="H37" s="10" t="s">
        <v>188</v>
      </c>
      <c r="I37" s="139">
        <f>D37*G37*0.85</f>
        <v>0</v>
      </c>
      <c r="J37" s="129" t="s">
        <v>189</v>
      </c>
      <c r="K37" s="10"/>
      <c r="L37" s="9"/>
      <c r="M37" s="26"/>
      <c r="N37" s="27"/>
      <c r="O37" s="11"/>
    </row>
    <row r="38" spans="1:15" ht="21.75" customHeight="1" x14ac:dyDescent="0.15">
      <c r="A38" s="184"/>
      <c r="B38" s="126" t="s">
        <v>186</v>
      </c>
      <c r="C38" s="6" t="s">
        <v>1</v>
      </c>
      <c r="D38" s="140">
        <f>単価表※ここの黄色セルに入力!F31</f>
        <v>0</v>
      </c>
      <c r="E38" s="4" t="s">
        <v>3</v>
      </c>
      <c r="F38" s="3" t="s">
        <v>2</v>
      </c>
      <c r="G38" s="12">
        <f>'予定電力、電力量'!I17</f>
        <v>19452</v>
      </c>
      <c r="H38" s="5" t="s">
        <v>6</v>
      </c>
      <c r="I38" s="123">
        <f>D38*G38</f>
        <v>0</v>
      </c>
      <c r="J38" s="123" t="s">
        <v>189</v>
      </c>
      <c r="K38" s="138"/>
      <c r="L38" s="131"/>
      <c r="M38" s="123">
        <f>ROUNDDOWN(I37+I38,0)</f>
        <v>0</v>
      </c>
      <c r="N38" s="122" t="s">
        <v>3</v>
      </c>
      <c r="O38" s="13"/>
    </row>
    <row r="39" spans="1:15" ht="11.25" customHeight="1" thickBot="1" x14ac:dyDescent="0.25">
      <c r="A39" s="185"/>
      <c r="B39" s="31"/>
      <c r="C39" s="14"/>
      <c r="D39" s="14"/>
      <c r="E39" s="15"/>
      <c r="F39" s="16"/>
      <c r="G39" s="17"/>
      <c r="H39" s="14"/>
      <c r="I39" s="15"/>
      <c r="J39" s="15"/>
      <c r="K39" s="15"/>
      <c r="L39" s="130"/>
      <c r="M39" s="15"/>
      <c r="N39" s="18"/>
      <c r="O39" s="19"/>
    </row>
    <row r="40" spans="1:15" ht="11.25" customHeight="1" x14ac:dyDescent="0.2">
      <c r="A40" s="132"/>
      <c r="B40" s="133"/>
      <c r="C40" s="5"/>
      <c r="D40" s="5"/>
      <c r="E40" s="82"/>
      <c r="F40" s="3"/>
      <c r="G40" s="12"/>
      <c r="H40" s="5"/>
      <c r="I40" s="82"/>
      <c r="J40" s="82"/>
      <c r="K40" s="82"/>
      <c r="L40" s="82"/>
      <c r="M40" s="82"/>
      <c r="N40" s="134"/>
      <c r="O40" s="5"/>
    </row>
    <row r="41" spans="1:15" ht="8.25" customHeight="1" x14ac:dyDescent="0.2">
      <c r="A41" s="132"/>
      <c r="B41" s="133"/>
      <c r="C41" s="5"/>
      <c r="D41" s="5"/>
      <c r="E41" s="82"/>
      <c r="F41" s="3"/>
      <c r="G41" s="12"/>
      <c r="H41" s="5"/>
      <c r="I41" s="82"/>
      <c r="J41" s="82"/>
      <c r="K41" s="82"/>
      <c r="L41" s="82"/>
      <c r="M41" s="82"/>
      <c r="N41" s="134"/>
      <c r="O41" s="5"/>
    </row>
    <row r="42" spans="1:15" ht="26.25" customHeight="1" thickBot="1" x14ac:dyDescent="0.25">
      <c r="A42" s="132"/>
      <c r="B42" s="133"/>
      <c r="C42" s="5"/>
      <c r="D42" s="5"/>
      <c r="E42" s="82"/>
      <c r="F42" s="3"/>
      <c r="G42" s="12"/>
      <c r="H42" s="5"/>
      <c r="I42" s="188" t="s">
        <v>190</v>
      </c>
      <c r="J42" s="188"/>
      <c r="K42" s="188"/>
      <c r="L42" s="188"/>
      <c r="M42" s="136">
        <f>SUM(M5,M8,M11,M14,M17,M20,M23,M26,M29,M32,M35,M38)</f>
        <v>0</v>
      </c>
      <c r="N42" s="135" t="s">
        <v>189</v>
      </c>
      <c r="O42" s="5"/>
    </row>
    <row r="43" spans="1:15" ht="6" customHeight="1" thickTop="1" x14ac:dyDescent="0.2">
      <c r="A43" s="132"/>
      <c r="B43" s="133"/>
      <c r="C43" s="5"/>
      <c r="D43" s="5"/>
      <c r="E43" s="82"/>
      <c r="F43" s="3"/>
      <c r="G43" s="12"/>
      <c r="H43" s="5"/>
      <c r="I43" s="82"/>
      <c r="J43" s="82"/>
      <c r="K43" s="82"/>
      <c r="L43" s="82"/>
      <c r="M43" s="82"/>
      <c r="N43" s="134"/>
      <c r="O43" s="5"/>
    </row>
    <row r="44" spans="1:15" ht="37.5" customHeight="1" x14ac:dyDescent="0.15">
      <c r="A44" s="186" t="s">
        <v>63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</row>
    <row r="45" spans="1:15" x14ac:dyDescent="0.15">
      <c r="G45" s="106">
        <f>SUM(G5:G38)</f>
        <v>192602</v>
      </c>
    </row>
  </sheetData>
  <sheetProtection password="D821" sheet="1" objects="1" scenarios="1"/>
  <mergeCells count="16">
    <mergeCell ref="N1:O1"/>
    <mergeCell ref="B3:O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44:O44"/>
    <mergeCell ref="A34:A36"/>
    <mergeCell ref="A37:A39"/>
    <mergeCell ref="I42:L42"/>
  </mergeCells>
  <phoneticPr fontId="10"/>
  <pageMargins left="0.47244094488188981" right="0.19685039370078741" top="0.23622047244094491" bottom="0.23622047244094491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20</vt:i4>
      </vt:variant>
    </vt:vector>
  </HeadingPairs>
  <TitlesOfParts>
    <vt:vector size="43" baseType="lpstr">
      <vt:lpstr>単価表※ここの黄色セルに入力</vt:lpstr>
      <vt:lpstr>総括表</vt:lpstr>
      <vt:lpstr>総括表明細</vt:lpstr>
      <vt:lpstr>別紙（桜井地区センター）</vt:lpstr>
      <vt:lpstr>別紙（新方地区センター）</vt:lpstr>
      <vt:lpstr>別紙（増林地区センター）</vt:lpstr>
      <vt:lpstr>別紙（大袋地区センター）</vt:lpstr>
      <vt:lpstr>別紙（荻島地区センター）</vt:lpstr>
      <vt:lpstr>別紙（出羽地区センター）</vt:lpstr>
      <vt:lpstr>別紙（蒲生地区センター）</vt:lpstr>
      <vt:lpstr>別紙（大沢地区センター）</vt:lpstr>
      <vt:lpstr>別紙（大相模地区センター）</vt:lpstr>
      <vt:lpstr>別紙（南越谷地区センター）</vt:lpstr>
      <vt:lpstr>別紙（中央市民会館）</vt:lpstr>
      <vt:lpstr>別紙（北部市民会館）</vt:lpstr>
      <vt:lpstr>別紙（赤山交流館）</vt:lpstr>
      <vt:lpstr>別紙（大沢北交流館）</vt:lpstr>
      <vt:lpstr>別紙（南部交流館）</vt:lpstr>
      <vt:lpstr>別紙（大袋北交流館）</vt:lpstr>
      <vt:lpstr>別紙（桜井交流館）</vt:lpstr>
      <vt:lpstr>別紙（斎場）</vt:lpstr>
      <vt:lpstr>予定電力、電力量</vt:lpstr>
      <vt:lpstr>別紙（施設）原本 </vt:lpstr>
      <vt:lpstr>総括表明細!Print_Area</vt:lpstr>
      <vt:lpstr>'別紙（荻島地区センター）'!Print_Area</vt:lpstr>
      <vt:lpstr>'別紙（蒲生地区センター）'!Print_Area</vt:lpstr>
      <vt:lpstr>'別紙（斎場）'!Print_Area</vt:lpstr>
      <vt:lpstr>'別紙（桜井交流館）'!Print_Area</vt:lpstr>
      <vt:lpstr>'別紙（桜井地区センター）'!Print_Area</vt:lpstr>
      <vt:lpstr>'別紙（出羽地区センター）'!Print_Area</vt:lpstr>
      <vt:lpstr>'別紙（新方地区センター）'!Print_Area</vt:lpstr>
      <vt:lpstr>'別紙（赤山交流館）'!Print_Area</vt:lpstr>
      <vt:lpstr>'別紙（増林地区センター）'!Print_Area</vt:lpstr>
      <vt:lpstr>'別紙（大相模地区センター）'!Print_Area</vt:lpstr>
      <vt:lpstr>'別紙（大袋地区センター）'!Print_Area</vt:lpstr>
      <vt:lpstr>'別紙（大袋北交流館）'!Print_Area</vt:lpstr>
      <vt:lpstr>'別紙（大沢地区センター）'!Print_Area</vt:lpstr>
      <vt:lpstr>'別紙（大沢北交流館）'!Print_Area</vt:lpstr>
      <vt:lpstr>'別紙（中央市民会館）'!Print_Area</vt:lpstr>
      <vt:lpstr>'別紙（南越谷地区センター）'!Print_Area</vt:lpstr>
      <vt:lpstr>'別紙（南部交流館）'!Print_Area</vt:lpstr>
      <vt:lpstr>'別紙（北部市民会館）'!Print_Area</vt:lpstr>
      <vt:lpstr>'予定電力、電力量'!Print_Titles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2021-11-04T06:14:27Z</dcterms:modified>
</cp:coreProperties>
</file>