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50500契約課\21物品契約事務\指名入札\●●00図書交付作業ファイル\R03\211109図書交付・公告　1130、1206入札\PPS503004　小中学校\"/>
    </mc:Choice>
  </mc:AlternateContent>
  <bookViews>
    <workbookView xWindow="240" yWindow="75" windowWidth="20730" windowHeight="4785"/>
  </bookViews>
  <sheets>
    <sheet name="仕様書別紙2" sheetId="7" r:id="rId1"/>
    <sheet name="仕様書別紙 3" sheetId="4" state="hidden" r:id="rId2"/>
    <sheet name="見積り詳細用" sheetId="5" state="hidden" r:id="rId3"/>
  </sheets>
  <definedNames>
    <definedName name="_xlnm.Print_Area" localSheetId="0">仕様書別紙2!$A$1:$S$57</definedName>
    <definedName name="_xlnm.Print_Titles" localSheetId="1">'仕様書別紙 3'!$3:$4</definedName>
    <definedName name="_xlnm.Print_Titles" localSheetId="0">仕様書別紙2!$1:$5</definedName>
  </definedNames>
  <calcPr calcId="162913"/>
</workbook>
</file>

<file path=xl/calcChain.xml><?xml version="1.0" encoding="utf-8"?>
<calcChain xmlns="http://schemas.openxmlformats.org/spreadsheetml/2006/main">
  <c r="P18" i="7" l="1"/>
  <c r="O18" i="7"/>
  <c r="N18" i="7"/>
  <c r="M18" i="7"/>
  <c r="L18" i="7"/>
  <c r="K18" i="7"/>
  <c r="J18" i="7"/>
  <c r="I18" i="7"/>
  <c r="H18" i="7"/>
  <c r="G18" i="7"/>
  <c r="F18" i="7"/>
  <c r="Q18" i="7" s="1"/>
  <c r="P13" i="7"/>
  <c r="O13" i="7"/>
  <c r="N13" i="7"/>
  <c r="M13" i="7"/>
  <c r="L13" i="7"/>
  <c r="K13" i="7"/>
  <c r="G13" i="7"/>
  <c r="J13" i="7"/>
  <c r="I13" i="7"/>
  <c r="H13" i="7"/>
  <c r="F13" i="7"/>
  <c r="Q6" i="7"/>
  <c r="R36" i="7" s="1"/>
  <c r="Q8" i="7"/>
  <c r="Q7" i="7"/>
  <c r="Q48" i="7"/>
  <c r="Q37" i="7"/>
  <c r="Q38" i="7"/>
  <c r="Q39" i="7"/>
  <c r="R51" i="7" s="1"/>
  <c r="Q40" i="7"/>
  <c r="Q41" i="7"/>
  <c r="Q42" i="7"/>
  <c r="Q43" i="7"/>
  <c r="Q44" i="7"/>
  <c r="Q45" i="7"/>
  <c r="Q46" i="7"/>
  <c r="Q47" i="7"/>
  <c r="Q49" i="7"/>
  <c r="Q50" i="7"/>
  <c r="Q51" i="7"/>
  <c r="Q35" i="7"/>
  <c r="Q9" i="7"/>
  <c r="Q10" i="7"/>
  <c r="Q11" i="7"/>
  <c r="Q12" i="7"/>
  <c r="Q13" i="7"/>
  <c r="Q14" i="7"/>
  <c r="Q15" i="7"/>
  <c r="Q16" i="7"/>
  <c r="Q17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P50" i="5" s="1"/>
  <c r="B50" i="5"/>
  <c r="O49" i="5"/>
  <c r="N49" i="5"/>
  <c r="M49" i="5"/>
  <c r="L49" i="5"/>
  <c r="K49" i="5"/>
  <c r="J49" i="5"/>
  <c r="I49" i="5"/>
  <c r="P49" i="5" s="1"/>
  <c r="H49" i="5"/>
  <c r="G49" i="5"/>
  <c r="F49" i="5"/>
  <c r="E49" i="5"/>
  <c r="D49" i="5"/>
  <c r="B49" i="5"/>
  <c r="O48" i="5"/>
  <c r="N48" i="5"/>
  <c r="M48" i="5"/>
  <c r="L48" i="5"/>
  <c r="K48" i="5"/>
  <c r="J48" i="5"/>
  <c r="I48" i="5"/>
  <c r="H48" i="5"/>
  <c r="G48" i="5"/>
  <c r="F48" i="5"/>
  <c r="E48" i="5"/>
  <c r="D48" i="5"/>
  <c r="P48" i="5" s="1"/>
  <c r="B48" i="5"/>
  <c r="O47" i="5"/>
  <c r="N47" i="5"/>
  <c r="M47" i="5"/>
  <c r="L47" i="5"/>
  <c r="K47" i="5"/>
  <c r="J47" i="5"/>
  <c r="I47" i="5"/>
  <c r="H47" i="5"/>
  <c r="G47" i="5"/>
  <c r="F47" i="5"/>
  <c r="E47" i="5"/>
  <c r="D47" i="5"/>
  <c r="P47" i="5" s="1"/>
  <c r="B47" i="5"/>
  <c r="O46" i="5"/>
  <c r="N46" i="5"/>
  <c r="M46" i="5"/>
  <c r="L46" i="5"/>
  <c r="K46" i="5"/>
  <c r="J46" i="5"/>
  <c r="I46" i="5"/>
  <c r="H46" i="5"/>
  <c r="G46" i="5"/>
  <c r="F46" i="5"/>
  <c r="E46" i="5"/>
  <c r="D46" i="5"/>
  <c r="P46" i="5" s="1"/>
  <c r="B46" i="5"/>
  <c r="O45" i="5"/>
  <c r="N45" i="5"/>
  <c r="M45" i="5"/>
  <c r="L45" i="5"/>
  <c r="K45" i="5"/>
  <c r="J45" i="5"/>
  <c r="I45" i="5"/>
  <c r="H45" i="5"/>
  <c r="G45" i="5"/>
  <c r="F45" i="5"/>
  <c r="E45" i="5"/>
  <c r="P45" i="5" s="1"/>
  <c r="D45" i="5"/>
  <c r="B45" i="5"/>
  <c r="O44" i="5"/>
  <c r="N44" i="5"/>
  <c r="M44" i="5"/>
  <c r="L44" i="5"/>
  <c r="K44" i="5"/>
  <c r="J44" i="5"/>
  <c r="I44" i="5"/>
  <c r="H44" i="5"/>
  <c r="G44" i="5"/>
  <c r="F44" i="5"/>
  <c r="E44" i="5"/>
  <c r="P44" i="5" s="1"/>
  <c r="D44" i="5"/>
  <c r="B44" i="5"/>
  <c r="O43" i="5"/>
  <c r="N43" i="5"/>
  <c r="M43" i="5"/>
  <c r="L43" i="5"/>
  <c r="K43" i="5"/>
  <c r="J43" i="5"/>
  <c r="I43" i="5"/>
  <c r="H43" i="5"/>
  <c r="G43" i="5"/>
  <c r="F43" i="5"/>
  <c r="E43" i="5"/>
  <c r="D43" i="5"/>
  <c r="P43" i="5" s="1"/>
  <c r="B43" i="5"/>
  <c r="O42" i="5"/>
  <c r="N42" i="5"/>
  <c r="M42" i="5"/>
  <c r="L42" i="5"/>
  <c r="K42" i="5"/>
  <c r="J42" i="5"/>
  <c r="I42" i="5"/>
  <c r="H42" i="5"/>
  <c r="G42" i="5"/>
  <c r="F42" i="5"/>
  <c r="E42" i="5"/>
  <c r="P42" i="5" s="1"/>
  <c r="D42" i="5"/>
  <c r="B42" i="5"/>
  <c r="O41" i="5"/>
  <c r="N41" i="5"/>
  <c r="M41" i="5"/>
  <c r="L41" i="5"/>
  <c r="K41" i="5"/>
  <c r="J41" i="5"/>
  <c r="I41" i="5"/>
  <c r="H41" i="5"/>
  <c r="G41" i="5"/>
  <c r="F41" i="5"/>
  <c r="E41" i="5"/>
  <c r="D41" i="5"/>
  <c r="P41" i="5" s="1"/>
  <c r="B41" i="5"/>
  <c r="O40" i="5"/>
  <c r="N40" i="5"/>
  <c r="M40" i="5"/>
  <c r="L40" i="5"/>
  <c r="K40" i="5"/>
  <c r="J40" i="5"/>
  <c r="I40" i="5"/>
  <c r="H40" i="5"/>
  <c r="G40" i="5"/>
  <c r="F40" i="5"/>
  <c r="E40" i="5"/>
  <c r="D40" i="5"/>
  <c r="P40" i="5"/>
  <c r="B40" i="5"/>
  <c r="O39" i="5"/>
  <c r="N39" i="5"/>
  <c r="M39" i="5"/>
  <c r="L39" i="5"/>
  <c r="K39" i="5"/>
  <c r="J39" i="5"/>
  <c r="I39" i="5"/>
  <c r="H39" i="5"/>
  <c r="G39" i="5"/>
  <c r="F39" i="5"/>
  <c r="E39" i="5"/>
  <c r="D39" i="5"/>
  <c r="P39" i="5" s="1"/>
  <c r="B39" i="5"/>
  <c r="O38" i="5"/>
  <c r="N38" i="5"/>
  <c r="M38" i="5"/>
  <c r="L38" i="5"/>
  <c r="K38" i="5"/>
  <c r="J38" i="5"/>
  <c r="I38" i="5"/>
  <c r="H38" i="5"/>
  <c r="G38" i="5"/>
  <c r="F38" i="5"/>
  <c r="E38" i="5"/>
  <c r="P38" i="5" s="1"/>
  <c r="D38" i="5"/>
  <c r="B38" i="5"/>
  <c r="O37" i="5"/>
  <c r="N37" i="5"/>
  <c r="M37" i="5"/>
  <c r="L37" i="5"/>
  <c r="K37" i="5"/>
  <c r="J37" i="5"/>
  <c r="I37" i="5"/>
  <c r="P37" i="5" s="1"/>
  <c r="H37" i="5"/>
  <c r="G37" i="5"/>
  <c r="F37" i="5"/>
  <c r="E37" i="5"/>
  <c r="D37" i="5"/>
  <c r="B37" i="5"/>
  <c r="O36" i="5"/>
  <c r="N36" i="5"/>
  <c r="M36" i="5"/>
  <c r="L36" i="5"/>
  <c r="K36" i="5"/>
  <c r="J36" i="5"/>
  <c r="I36" i="5"/>
  <c r="H36" i="5"/>
  <c r="G36" i="5"/>
  <c r="F36" i="5"/>
  <c r="E36" i="5"/>
  <c r="D36" i="5"/>
  <c r="P36" i="5" s="1"/>
  <c r="B36" i="5"/>
  <c r="O35" i="5"/>
  <c r="N35" i="5"/>
  <c r="M35" i="5"/>
  <c r="L35" i="5"/>
  <c r="K35" i="5"/>
  <c r="J35" i="5"/>
  <c r="I35" i="5"/>
  <c r="H35" i="5"/>
  <c r="G35" i="5"/>
  <c r="F35" i="5"/>
  <c r="E35" i="5"/>
  <c r="P35" i="5" s="1"/>
  <c r="D35" i="5"/>
  <c r="B35" i="5"/>
  <c r="O34" i="5"/>
  <c r="N34" i="5"/>
  <c r="M34" i="5"/>
  <c r="L34" i="5"/>
  <c r="K34" i="5"/>
  <c r="J34" i="5"/>
  <c r="I34" i="5"/>
  <c r="H34" i="5"/>
  <c r="G34" i="5"/>
  <c r="F34" i="5"/>
  <c r="E34" i="5"/>
  <c r="D34" i="5"/>
  <c r="P34" i="5"/>
  <c r="B34" i="5"/>
  <c r="O33" i="5"/>
  <c r="N33" i="5"/>
  <c r="M33" i="5"/>
  <c r="L33" i="5"/>
  <c r="K33" i="5"/>
  <c r="J33" i="5"/>
  <c r="I33" i="5"/>
  <c r="H33" i="5"/>
  <c r="G33" i="5"/>
  <c r="F33" i="5"/>
  <c r="E33" i="5"/>
  <c r="P33" i="5" s="1"/>
  <c r="D33" i="5"/>
  <c r="B33" i="5"/>
  <c r="O32" i="5"/>
  <c r="N32" i="5"/>
  <c r="M32" i="5"/>
  <c r="L32" i="5"/>
  <c r="K32" i="5"/>
  <c r="J32" i="5"/>
  <c r="I32" i="5"/>
  <c r="H32" i="5"/>
  <c r="P32" i="5"/>
  <c r="G32" i="5"/>
  <c r="F32" i="5"/>
  <c r="E32" i="5"/>
  <c r="D32" i="5"/>
  <c r="B32" i="5"/>
  <c r="O31" i="5"/>
  <c r="N31" i="5"/>
  <c r="M31" i="5"/>
  <c r="L31" i="5"/>
  <c r="K31" i="5"/>
  <c r="J31" i="5"/>
  <c r="I31" i="5"/>
  <c r="H31" i="5"/>
  <c r="G31" i="5"/>
  <c r="F31" i="5"/>
  <c r="E31" i="5"/>
  <c r="D31" i="5"/>
  <c r="P31" i="5" s="1"/>
  <c r="B31" i="5"/>
  <c r="O30" i="5"/>
  <c r="N30" i="5"/>
  <c r="M30" i="5"/>
  <c r="L30" i="5"/>
  <c r="K30" i="5"/>
  <c r="J30" i="5"/>
  <c r="I30" i="5"/>
  <c r="H30" i="5"/>
  <c r="G30" i="5"/>
  <c r="F30" i="5"/>
  <c r="E30" i="5"/>
  <c r="P30" i="5" s="1"/>
  <c r="D30" i="5"/>
  <c r="B30" i="5"/>
  <c r="O29" i="5"/>
  <c r="N29" i="5"/>
  <c r="M29" i="5"/>
  <c r="L29" i="5"/>
  <c r="K29" i="5"/>
  <c r="J29" i="5"/>
  <c r="I29" i="5"/>
  <c r="H29" i="5"/>
  <c r="G29" i="5"/>
  <c r="F29" i="5"/>
  <c r="E29" i="5"/>
  <c r="D29" i="5"/>
  <c r="P29" i="5" s="1"/>
  <c r="B29" i="5"/>
  <c r="O28" i="5"/>
  <c r="N28" i="5"/>
  <c r="M28" i="5"/>
  <c r="L28" i="5"/>
  <c r="K28" i="5"/>
  <c r="J28" i="5"/>
  <c r="I28" i="5"/>
  <c r="H28" i="5"/>
  <c r="G28" i="5"/>
  <c r="F28" i="5"/>
  <c r="E28" i="5"/>
  <c r="D28" i="5"/>
  <c r="P28" i="5" s="1"/>
  <c r="B28" i="5"/>
  <c r="O27" i="5"/>
  <c r="N27" i="5"/>
  <c r="M27" i="5"/>
  <c r="L27" i="5"/>
  <c r="K27" i="5"/>
  <c r="J27" i="5"/>
  <c r="I27" i="5"/>
  <c r="H27" i="5"/>
  <c r="G27" i="5"/>
  <c r="F27" i="5"/>
  <c r="E27" i="5"/>
  <c r="D27" i="5"/>
  <c r="P27" i="5" s="1"/>
  <c r="B27" i="5"/>
  <c r="O26" i="5"/>
  <c r="N26" i="5"/>
  <c r="M26" i="5"/>
  <c r="L26" i="5"/>
  <c r="K26" i="5"/>
  <c r="J26" i="5"/>
  <c r="I26" i="5"/>
  <c r="H26" i="5"/>
  <c r="G26" i="5"/>
  <c r="F26" i="5"/>
  <c r="E26" i="5"/>
  <c r="P26" i="5" s="1"/>
  <c r="D26" i="5"/>
  <c r="B26" i="5"/>
  <c r="O25" i="5"/>
  <c r="N25" i="5"/>
  <c r="M25" i="5"/>
  <c r="L25" i="5"/>
  <c r="K25" i="5"/>
  <c r="J25" i="5"/>
  <c r="I25" i="5"/>
  <c r="H25" i="5"/>
  <c r="G25" i="5"/>
  <c r="F25" i="5"/>
  <c r="E25" i="5"/>
  <c r="D25" i="5"/>
  <c r="P25" i="5" s="1"/>
  <c r="B25" i="5"/>
  <c r="O24" i="5"/>
  <c r="N24" i="5"/>
  <c r="M24" i="5"/>
  <c r="L24" i="5"/>
  <c r="K24" i="5"/>
  <c r="J24" i="5"/>
  <c r="I24" i="5"/>
  <c r="H24" i="5"/>
  <c r="G24" i="5"/>
  <c r="F24" i="5"/>
  <c r="E24" i="5"/>
  <c r="D24" i="5"/>
  <c r="P24" i="5" s="1"/>
  <c r="B24" i="5"/>
  <c r="O23" i="5"/>
  <c r="N23" i="5"/>
  <c r="M23" i="5"/>
  <c r="L23" i="5"/>
  <c r="K23" i="5"/>
  <c r="J23" i="5"/>
  <c r="I23" i="5"/>
  <c r="H23" i="5"/>
  <c r="P23" i="5" s="1"/>
  <c r="G23" i="5"/>
  <c r="F23" i="5"/>
  <c r="E23" i="5"/>
  <c r="D23" i="5"/>
  <c r="B23" i="5"/>
  <c r="O22" i="5"/>
  <c r="N22" i="5"/>
  <c r="M22" i="5"/>
  <c r="L22" i="5"/>
  <c r="K22" i="5"/>
  <c r="J22" i="5"/>
  <c r="I22" i="5"/>
  <c r="P22" i="5" s="1"/>
  <c r="H22" i="5"/>
  <c r="G22" i="5"/>
  <c r="F22" i="5"/>
  <c r="E22" i="5"/>
  <c r="D22" i="5"/>
  <c r="B22" i="5"/>
  <c r="O21" i="5"/>
  <c r="N21" i="5"/>
  <c r="M21" i="5"/>
  <c r="L21" i="5"/>
  <c r="K21" i="5"/>
  <c r="J21" i="5"/>
  <c r="I21" i="5"/>
  <c r="H21" i="5"/>
  <c r="G21" i="5"/>
  <c r="F21" i="5"/>
  <c r="E21" i="5"/>
  <c r="D21" i="5"/>
  <c r="P21" i="5" s="1"/>
  <c r="B21" i="5"/>
  <c r="O20" i="5"/>
  <c r="N20" i="5"/>
  <c r="M20" i="5"/>
  <c r="P20" i="5" s="1"/>
  <c r="L20" i="5"/>
  <c r="K20" i="5"/>
  <c r="J20" i="5"/>
  <c r="I20" i="5"/>
  <c r="H20" i="5"/>
  <c r="G20" i="5"/>
  <c r="F20" i="5"/>
  <c r="E20" i="5"/>
  <c r="D20" i="5"/>
  <c r="B20" i="5"/>
  <c r="O19" i="5"/>
  <c r="N19" i="5"/>
  <c r="M19" i="5"/>
  <c r="L19" i="5"/>
  <c r="K19" i="5"/>
  <c r="J19" i="5"/>
  <c r="I19" i="5"/>
  <c r="H19" i="5"/>
  <c r="G19" i="5"/>
  <c r="F19" i="5"/>
  <c r="E19" i="5"/>
  <c r="D19" i="5"/>
  <c r="P19" i="5" s="1"/>
  <c r="B19" i="5"/>
  <c r="O18" i="5"/>
  <c r="N18" i="5"/>
  <c r="M18" i="5"/>
  <c r="L18" i="5"/>
  <c r="K18" i="5"/>
  <c r="J18" i="5"/>
  <c r="I18" i="5"/>
  <c r="H18" i="5"/>
  <c r="G18" i="5"/>
  <c r="F18" i="5"/>
  <c r="E18" i="5"/>
  <c r="P18" i="5" s="1"/>
  <c r="D18" i="5"/>
  <c r="B18" i="5"/>
  <c r="O17" i="5"/>
  <c r="N17" i="5"/>
  <c r="M17" i="5"/>
  <c r="L17" i="5"/>
  <c r="K17" i="5"/>
  <c r="J17" i="5"/>
  <c r="I17" i="5"/>
  <c r="H17" i="5"/>
  <c r="G17" i="5"/>
  <c r="F17" i="5"/>
  <c r="E17" i="5"/>
  <c r="P17" i="5" s="1"/>
  <c r="D17" i="5"/>
  <c r="B17" i="5"/>
  <c r="O16" i="5"/>
  <c r="N16" i="5"/>
  <c r="M16" i="5"/>
  <c r="L16" i="5"/>
  <c r="K16" i="5"/>
  <c r="J16" i="5"/>
  <c r="I16" i="5"/>
  <c r="H16" i="5"/>
  <c r="G16" i="5"/>
  <c r="F16" i="5"/>
  <c r="E16" i="5"/>
  <c r="D16" i="5"/>
  <c r="P16" i="5" s="1"/>
  <c r="B16" i="5"/>
  <c r="O15" i="5"/>
  <c r="N15" i="5"/>
  <c r="M15" i="5"/>
  <c r="L15" i="5"/>
  <c r="K15" i="5"/>
  <c r="P15" i="5" s="1"/>
  <c r="J15" i="5"/>
  <c r="I15" i="5"/>
  <c r="H15" i="5"/>
  <c r="G15" i="5"/>
  <c r="F15" i="5"/>
  <c r="E15" i="5"/>
  <c r="D15" i="5"/>
  <c r="B15" i="5"/>
  <c r="O14" i="5"/>
  <c r="N14" i="5"/>
  <c r="M14" i="5"/>
  <c r="L14" i="5"/>
  <c r="K14" i="5"/>
  <c r="J14" i="5"/>
  <c r="I14" i="5"/>
  <c r="H14" i="5"/>
  <c r="G14" i="5"/>
  <c r="F14" i="5"/>
  <c r="E14" i="5"/>
  <c r="P14" i="5" s="1"/>
  <c r="D14" i="5"/>
  <c r="B14" i="5"/>
  <c r="O13" i="5"/>
  <c r="N13" i="5"/>
  <c r="M13" i="5"/>
  <c r="L13" i="5"/>
  <c r="K13" i="5"/>
  <c r="J13" i="5"/>
  <c r="I13" i="5"/>
  <c r="P13" i="5" s="1"/>
  <c r="H13" i="5"/>
  <c r="G13" i="5"/>
  <c r="F13" i="5"/>
  <c r="E13" i="5"/>
  <c r="D13" i="5"/>
  <c r="B13" i="5"/>
  <c r="O12" i="5"/>
  <c r="N12" i="5"/>
  <c r="M12" i="5"/>
  <c r="L12" i="5"/>
  <c r="K12" i="5"/>
  <c r="J12" i="5"/>
  <c r="I12" i="5"/>
  <c r="H12" i="5"/>
  <c r="G12" i="5"/>
  <c r="F12" i="5"/>
  <c r="E12" i="5"/>
  <c r="D12" i="5"/>
  <c r="P12" i="5" s="1"/>
  <c r="B12" i="5"/>
  <c r="O11" i="5"/>
  <c r="N11" i="5"/>
  <c r="M11" i="5"/>
  <c r="M51" i="5" s="1"/>
  <c r="L11" i="5"/>
  <c r="K11" i="5"/>
  <c r="J11" i="5"/>
  <c r="I11" i="5"/>
  <c r="H11" i="5"/>
  <c r="G11" i="5"/>
  <c r="F11" i="5"/>
  <c r="E11" i="5"/>
  <c r="D11" i="5"/>
  <c r="P11" i="5" s="1"/>
  <c r="B11" i="5"/>
  <c r="O10" i="5"/>
  <c r="N10" i="5"/>
  <c r="M10" i="5"/>
  <c r="L10" i="5"/>
  <c r="K10" i="5"/>
  <c r="J10" i="5"/>
  <c r="I10" i="5"/>
  <c r="H10" i="5"/>
  <c r="G10" i="5"/>
  <c r="F10" i="5"/>
  <c r="E10" i="5"/>
  <c r="D10" i="5"/>
  <c r="P10" i="5" s="1"/>
  <c r="B10" i="5"/>
  <c r="O9" i="5"/>
  <c r="N9" i="5"/>
  <c r="M9" i="5"/>
  <c r="L9" i="5"/>
  <c r="K9" i="5"/>
  <c r="J9" i="5"/>
  <c r="I9" i="5"/>
  <c r="H9" i="5"/>
  <c r="G9" i="5"/>
  <c r="F9" i="5"/>
  <c r="E9" i="5"/>
  <c r="D9" i="5"/>
  <c r="P9" i="5" s="1"/>
  <c r="B9" i="5"/>
  <c r="O8" i="5"/>
  <c r="N8" i="5"/>
  <c r="M8" i="5"/>
  <c r="L8" i="5"/>
  <c r="K8" i="5"/>
  <c r="J8" i="5"/>
  <c r="I8" i="5"/>
  <c r="H8" i="5"/>
  <c r="G8" i="5"/>
  <c r="F8" i="5"/>
  <c r="E8" i="5"/>
  <c r="D8" i="5"/>
  <c r="P8" i="5" s="1"/>
  <c r="B8" i="5"/>
  <c r="O7" i="5"/>
  <c r="N7" i="5"/>
  <c r="M7" i="5"/>
  <c r="L7" i="5"/>
  <c r="K7" i="5"/>
  <c r="J7" i="5"/>
  <c r="J51" i="5" s="1"/>
  <c r="I7" i="5"/>
  <c r="H7" i="5"/>
  <c r="G7" i="5"/>
  <c r="F7" i="5"/>
  <c r="E7" i="5"/>
  <c r="D7" i="5"/>
  <c r="P7" i="5" s="1"/>
  <c r="B7" i="5"/>
  <c r="O6" i="5"/>
  <c r="O51" i="5" s="1"/>
  <c r="N6" i="5"/>
  <c r="N51" i="5"/>
  <c r="M6" i="5"/>
  <c r="L6" i="5"/>
  <c r="L51" i="5" s="1"/>
  <c r="K6" i="5"/>
  <c r="K51" i="5"/>
  <c r="J6" i="5"/>
  <c r="I6" i="5"/>
  <c r="I51" i="5" s="1"/>
  <c r="H6" i="5"/>
  <c r="H51" i="5"/>
  <c r="G6" i="5"/>
  <c r="G51" i="5" s="1"/>
  <c r="F6" i="5"/>
  <c r="F51" i="5" s="1"/>
  <c r="E6" i="5"/>
  <c r="D6" i="5"/>
  <c r="D51" i="5" s="1"/>
  <c r="B6" i="5"/>
  <c r="B137" i="4"/>
  <c r="B134" i="4"/>
  <c r="B131" i="4"/>
  <c r="B128" i="4"/>
  <c r="B125" i="4"/>
  <c r="B122" i="4"/>
  <c r="B119" i="4"/>
  <c r="B116" i="4"/>
  <c r="B113" i="4"/>
  <c r="B110" i="4"/>
  <c r="B107" i="4"/>
  <c r="B104" i="4"/>
  <c r="B101" i="4"/>
  <c r="B98" i="4"/>
  <c r="B95" i="4"/>
  <c r="B92" i="4"/>
  <c r="B89" i="4"/>
  <c r="B86" i="4"/>
  <c r="B83" i="4"/>
  <c r="B80" i="4"/>
  <c r="B77" i="4"/>
  <c r="B74" i="4"/>
  <c r="B71" i="4"/>
  <c r="B68" i="4"/>
  <c r="B65" i="4"/>
  <c r="B62" i="4"/>
  <c r="B59" i="4"/>
  <c r="B56" i="4"/>
  <c r="B53" i="4"/>
  <c r="B50" i="4"/>
  <c r="B47" i="4"/>
  <c r="B44" i="4"/>
  <c r="B41" i="4"/>
  <c r="B38" i="4"/>
  <c r="B35" i="4"/>
  <c r="B32" i="4"/>
  <c r="B29" i="4"/>
  <c r="B26" i="4"/>
  <c r="B23" i="4"/>
  <c r="B20" i="4"/>
  <c r="B17" i="4"/>
  <c r="B14" i="4"/>
  <c r="B11" i="4"/>
  <c r="B8" i="4"/>
  <c r="B5" i="4"/>
  <c r="P6" i="5"/>
  <c r="P51" i="5" l="1"/>
  <c r="E51" i="5"/>
</calcChain>
</file>

<file path=xl/sharedStrings.xml><?xml version="1.0" encoding="utf-8"?>
<sst xmlns="http://schemas.openxmlformats.org/spreadsheetml/2006/main" count="253" uniqueCount="115">
  <si>
    <t>施設名称</t>
    <rPh sb="0" eb="2">
      <t>シセツ</t>
    </rPh>
    <rPh sb="2" eb="4">
      <t>メイショウ</t>
    </rPh>
    <phoneticPr fontId="2"/>
  </si>
  <si>
    <t>契約電力
（キロワット）</t>
    <rPh sb="0" eb="2">
      <t>ケイヤク</t>
    </rPh>
    <rPh sb="2" eb="4">
      <t>デンリョク</t>
    </rPh>
    <phoneticPr fontId="2"/>
  </si>
  <si>
    <t>月別予定使用電力量（キロワット時）</t>
    <rPh sb="0" eb="2">
      <t>ツキベツ</t>
    </rPh>
    <rPh sb="2" eb="4">
      <t>ヨテイ</t>
    </rPh>
    <rPh sb="4" eb="6">
      <t>シヨウ</t>
    </rPh>
    <rPh sb="6" eb="8">
      <t>デンリョク</t>
    </rPh>
    <rPh sb="8" eb="9">
      <t>リョウ</t>
    </rPh>
    <rPh sb="15" eb="16">
      <t>ジ</t>
    </rPh>
    <phoneticPr fontId="2"/>
  </si>
  <si>
    <t>別紙３　各施設の電気使用実績（最大需要電力・使用電力量・力率）</t>
    <rPh sb="0" eb="2">
      <t>ベッシ</t>
    </rPh>
    <rPh sb="4" eb="7">
      <t>カクシセツ</t>
    </rPh>
    <rPh sb="8" eb="10">
      <t>デンキ</t>
    </rPh>
    <rPh sb="10" eb="12">
      <t>シヨウ</t>
    </rPh>
    <rPh sb="12" eb="14">
      <t>ジッセキ</t>
    </rPh>
    <rPh sb="15" eb="17">
      <t>サイダイ</t>
    </rPh>
    <rPh sb="17" eb="19">
      <t>ジュヨウ</t>
    </rPh>
    <rPh sb="19" eb="21">
      <t>デンリョク</t>
    </rPh>
    <rPh sb="22" eb="24">
      <t>シヨウ</t>
    </rPh>
    <rPh sb="24" eb="27">
      <t>デンリョクリョウ</t>
    </rPh>
    <rPh sb="28" eb="30">
      <t>リキリツ</t>
    </rPh>
    <phoneticPr fontId="2"/>
  </si>
  <si>
    <t>平成24年11月</t>
    <rPh sb="0" eb="2">
      <t>ヘイセイ</t>
    </rPh>
    <rPh sb="4" eb="5">
      <t>ネン</t>
    </rPh>
    <rPh sb="7" eb="8">
      <t>ガツ</t>
    </rPh>
    <phoneticPr fontId="2"/>
  </si>
  <si>
    <t>平成24年12月</t>
    <rPh sb="0" eb="2">
      <t>ヘイセイ</t>
    </rPh>
    <rPh sb="4" eb="5">
      <t>ネン</t>
    </rPh>
    <rPh sb="7" eb="8">
      <t>ガツ</t>
    </rPh>
    <phoneticPr fontId="2"/>
  </si>
  <si>
    <t>平成25年1月</t>
    <rPh sb="0" eb="2">
      <t>ヘイセイ</t>
    </rPh>
    <rPh sb="4" eb="5">
      <t>ネン</t>
    </rPh>
    <rPh sb="6" eb="7">
      <t>ガツ</t>
    </rPh>
    <phoneticPr fontId="2"/>
  </si>
  <si>
    <t>平成25年2月</t>
    <rPh sb="0" eb="2">
      <t>ヘイセイ</t>
    </rPh>
    <rPh sb="4" eb="5">
      <t>ネン</t>
    </rPh>
    <rPh sb="6" eb="7">
      <t>ガツ</t>
    </rPh>
    <phoneticPr fontId="2"/>
  </si>
  <si>
    <t>平成25年3月</t>
    <rPh sb="0" eb="2">
      <t>ヘイセイ</t>
    </rPh>
    <rPh sb="4" eb="5">
      <t>ネン</t>
    </rPh>
    <rPh sb="6" eb="7">
      <t>ガツ</t>
    </rPh>
    <phoneticPr fontId="2"/>
  </si>
  <si>
    <t>平成25年4月</t>
    <rPh sb="0" eb="2">
      <t>ヘイセイ</t>
    </rPh>
    <rPh sb="4" eb="5">
      <t>ネン</t>
    </rPh>
    <rPh sb="6" eb="7">
      <t>ガツ</t>
    </rPh>
    <phoneticPr fontId="2"/>
  </si>
  <si>
    <t>平成25年5月</t>
    <rPh sb="0" eb="2">
      <t>ヘイセイ</t>
    </rPh>
    <rPh sb="4" eb="5">
      <t>ネン</t>
    </rPh>
    <rPh sb="6" eb="7">
      <t>ガツ</t>
    </rPh>
    <phoneticPr fontId="2"/>
  </si>
  <si>
    <t>平成25年6月</t>
    <rPh sb="0" eb="2">
      <t>ヘイセイ</t>
    </rPh>
    <rPh sb="4" eb="5">
      <t>ネン</t>
    </rPh>
    <rPh sb="6" eb="7">
      <t>ガツ</t>
    </rPh>
    <phoneticPr fontId="2"/>
  </si>
  <si>
    <t>平成25年7月</t>
    <rPh sb="0" eb="2">
      <t>ヘイセイ</t>
    </rPh>
    <rPh sb="4" eb="5">
      <t>ネン</t>
    </rPh>
    <rPh sb="6" eb="7">
      <t>ガツ</t>
    </rPh>
    <phoneticPr fontId="2"/>
  </si>
  <si>
    <t>使用実績</t>
    <rPh sb="0" eb="2">
      <t>シヨウ</t>
    </rPh>
    <rPh sb="2" eb="4">
      <t>ジッセキ</t>
    </rPh>
    <phoneticPr fontId="2"/>
  </si>
  <si>
    <t>項目</t>
    <rPh sb="0" eb="2">
      <t>コウモク</t>
    </rPh>
    <phoneticPr fontId="2"/>
  </si>
  <si>
    <t>最大需要電力（ｋW)</t>
    <rPh sb="0" eb="2">
      <t>サイダイ</t>
    </rPh>
    <rPh sb="2" eb="4">
      <t>ジュヨウ</t>
    </rPh>
    <rPh sb="4" eb="6">
      <t>デンリョク</t>
    </rPh>
    <phoneticPr fontId="2"/>
  </si>
  <si>
    <t>使用電力量（ｋWh)</t>
    <rPh sb="0" eb="2">
      <t>シヨウ</t>
    </rPh>
    <rPh sb="2" eb="4">
      <t>デンリョク</t>
    </rPh>
    <rPh sb="4" eb="5">
      <t>リョウ</t>
    </rPh>
    <phoneticPr fontId="2"/>
  </si>
  <si>
    <t>力率（％）</t>
    <rPh sb="0" eb="2">
      <t>リキリツ</t>
    </rPh>
    <phoneticPr fontId="2"/>
  </si>
  <si>
    <t>合計</t>
    <rPh sb="0" eb="2">
      <t>ゴウケイ</t>
    </rPh>
    <phoneticPr fontId="2"/>
  </si>
  <si>
    <t>その他季</t>
    <rPh sb="2" eb="3">
      <t>タ</t>
    </rPh>
    <rPh sb="3" eb="4">
      <t>キ</t>
    </rPh>
    <phoneticPr fontId="2"/>
  </si>
  <si>
    <t>夏季</t>
    <rPh sb="0" eb="2">
      <t>カキ</t>
    </rPh>
    <phoneticPr fontId="2"/>
  </si>
  <si>
    <t>（注）</t>
    <rPh sb="1" eb="2">
      <t>チュウ</t>
    </rPh>
    <phoneticPr fontId="2"/>
  </si>
  <si>
    <t>越ヶ谷小学校</t>
  </si>
  <si>
    <t>大沢小学校</t>
  </si>
  <si>
    <t>新方小学校</t>
  </si>
  <si>
    <t>桜井小学校</t>
  </si>
  <si>
    <t>大袋小学校</t>
  </si>
  <si>
    <t>荻島小学校</t>
  </si>
  <si>
    <t>出羽小学校</t>
  </si>
  <si>
    <t>大相模小学校</t>
  </si>
  <si>
    <t>増林小学校</t>
  </si>
  <si>
    <t>川柳小学校</t>
  </si>
  <si>
    <t>南越谷小学校</t>
  </si>
  <si>
    <t>東越谷小学校</t>
  </si>
  <si>
    <t>大沢北小学校</t>
  </si>
  <si>
    <t>大袋北小学校</t>
  </si>
  <si>
    <t>蒲生南小学校</t>
  </si>
  <si>
    <t>北越谷小学校</t>
  </si>
  <si>
    <t>大袋東小学校</t>
  </si>
  <si>
    <t>平方小学校</t>
  </si>
  <si>
    <t>弥栄小学校</t>
  </si>
  <si>
    <t>大間野小学校</t>
  </si>
  <si>
    <t>宮本小学校</t>
  </si>
  <si>
    <t>西方小学校</t>
  </si>
  <si>
    <t>鷺後小学校</t>
  </si>
  <si>
    <t>明正小学校</t>
  </si>
  <si>
    <t>千間台小学校</t>
  </si>
  <si>
    <t>桜井南小学校</t>
  </si>
  <si>
    <t>花田小学校</t>
  </si>
  <si>
    <t>東中学校</t>
  </si>
  <si>
    <t>西中学校</t>
  </si>
  <si>
    <t>南中学校</t>
  </si>
  <si>
    <t>北中学校</t>
  </si>
  <si>
    <t>富士中学校</t>
  </si>
  <si>
    <t>北陽中学校</t>
  </si>
  <si>
    <t>栄進中学校</t>
  </si>
  <si>
    <t>光陽中学校</t>
  </si>
  <si>
    <t>平方中学校</t>
  </si>
  <si>
    <t>武蔵野中学校</t>
  </si>
  <si>
    <t>大袋中学校</t>
  </si>
  <si>
    <t>新栄中学校</t>
  </si>
  <si>
    <t>大相模中学校</t>
  </si>
  <si>
    <t>千間台中学校</t>
  </si>
  <si>
    <t>平成25年8月</t>
    <rPh sb="0" eb="2">
      <t>ヘイセイ</t>
    </rPh>
    <rPh sb="4" eb="5">
      <t>ネン</t>
    </rPh>
    <rPh sb="6" eb="7">
      <t>ガツ</t>
    </rPh>
    <phoneticPr fontId="2"/>
  </si>
  <si>
    <t>平成25年9月</t>
    <rPh sb="0" eb="2">
      <t>ヘイセイ</t>
    </rPh>
    <rPh sb="4" eb="5">
      <t>ネン</t>
    </rPh>
    <rPh sb="6" eb="7">
      <t>ガツ</t>
    </rPh>
    <phoneticPr fontId="2"/>
  </si>
  <si>
    <t>平成25年10月</t>
    <rPh sb="0" eb="2">
      <t>ヘイセイ</t>
    </rPh>
    <rPh sb="4" eb="5">
      <t>ネン</t>
    </rPh>
    <rPh sb="7" eb="8">
      <t>ガツ</t>
    </rPh>
    <phoneticPr fontId="2"/>
  </si>
  <si>
    <t>平成25年11月</t>
    <rPh sb="0" eb="2">
      <t>ヘイセイ</t>
    </rPh>
    <rPh sb="4" eb="5">
      <t>ネン</t>
    </rPh>
    <rPh sb="7" eb="8">
      <t>ガツ</t>
    </rPh>
    <phoneticPr fontId="2"/>
  </si>
  <si>
    <t>平成25年12月</t>
    <rPh sb="0" eb="2">
      <t>ヘイセイ</t>
    </rPh>
    <rPh sb="4" eb="5">
      <t>ネン</t>
    </rPh>
    <rPh sb="7" eb="8">
      <t>ガツ</t>
    </rPh>
    <phoneticPr fontId="2"/>
  </si>
  <si>
    <t>平成26年1月</t>
    <rPh sb="0" eb="2">
      <t>ヘイセイ</t>
    </rPh>
    <rPh sb="4" eb="5">
      <t>ネン</t>
    </rPh>
    <rPh sb="6" eb="7">
      <t>ガツ</t>
    </rPh>
    <phoneticPr fontId="2"/>
  </si>
  <si>
    <t>平成26年2月</t>
    <rPh sb="0" eb="2">
      <t>ヘイセイ</t>
    </rPh>
    <rPh sb="4" eb="5">
      <t>ネン</t>
    </rPh>
    <rPh sb="6" eb="7">
      <t>ガツ</t>
    </rPh>
    <phoneticPr fontId="2"/>
  </si>
  <si>
    <t>平成26年3月</t>
    <rPh sb="0" eb="2">
      <t>ヘイセイ</t>
    </rPh>
    <rPh sb="4" eb="5">
      <t>ネン</t>
    </rPh>
    <rPh sb="6" eb="7">
      <t>ガツ</t>
    </rPh>
    <phoneticPr fontId="2"/>
  </si>
  <si>
    <t>平成27年4月</t>
    <rPh sb="0" eb="2">
      <t>ヘイセイ</t>
    </rPh>
    <rPh sb="4" eb="5">
      <t>ネン</t>
    </rPh>
    <rPh sb="6" eb="7">
      <t>ツキ</t>
    </rPh>
    <phoneticPr fontId="2"/>
  </si>
  <si>
    <t>平成27年5月</t>
    <rPh sb="0" eb="2">
      <t>ヘイセイ</t>
    </rPh>
    <rPh sb="4" eb="5">
      <t>ネン</t>
    </rPh>
    <rPh sb="6" eb="7">
      <t>ツキ</t>
    </rPh>
    <phoneticPr fontId="2"/>
  </si>
  <si>
    <t>平成27年6月</t>
    <rPh sb="0" eb="2">
      <t>ヘイセイ</t>
    </rPh>
    <rPh sb="4" eb="5">
      <t>ネン</t>
    </rPh>
    <rPh sb="6" eb="7">
      <t>ツキ</t>
    </rPh>
    <phoneticPr fontId="2"/>
  </si>
  <si>
    <t>平成27年7月</t>
    <rPh sb="0" eb="2">
      <t>ヘイセイ</t>
    </rPh>
    <rPh sb="4" eb="5">
      <t>ネン</t>
    </rPh>
    <rPh sb="6" eb="7">
      <t>ツキ</t>
    </rPh>
    <phoneticPr fontId="2"/>
  </si>
  <si>
    <t>平成27年8月</t>
    <rPh sb="0" eb="2">
      <t>ヘイセイ</t>
    </rPh>
    <rPh sb="4" eb="5">
      <t>ネン</t>
    </rPh>
    <rPh sb="6" eb="7">
      <t>ツキ</t>
    </rPh>
    <phoneticPr fontId="2"/>
  </si>
  <si>
    <t>平成27年9月</t>
    <rPh sb="0" eb="2">
      <t>ヘイセイ</t>
    </rPh>
    <rPh sb="4" eb="5">
      <t>ネン</t>
    </rPh>
    <rPh sb="6" eb="7">
      <t>ツキ</t>
    </rPh>
    <phoneticPr fontId="2"/>
  </si>
  <si>
    <t>平成27年10月</t>
    <rPh sb="0" eb="2">
      <t>ヘイセイ</t>
    </rPh>
    <rPh sb="4" eb="5">
      <t>ネン</t>
    </rPh>
    <rPh sb="7" eb="8">
      <t>ツキ</t>
    </rPh>
    <phoneticPr fontId="2"/>
  </si>
  <si>
    <t>平成27年11月</t>
    <rPh sb="0" eb="2">
      <t>ヘイセイ</t>
    </rPh>
    <rPh sb="4" eb="5">
      <t>ネン</t>
    </rPh>
    <rPh sb="7" eb="8">
      <t>ツキ</t>
    </rPh>
    <phoneticPr fontId="2"/>
  </si>
  <si>
    <t>平成27年12月</t>
    <rPh sb="0" eb="2">
      <t>ヘイセイ</t>
    </rPh>
    <rPh sb="4" eb="5">
      <t>ネン</t>
    </rPh>
    <rPh sb="7" eb="8">
      <t>ツキ</t>
    </rPh>
    <phoneticPr fontId="2"/>
  </si>
  <si>
    <t>平成28年1月</t>
    <rPh sb="0" eb="2">
      <t>ヘイセイ</t>
    </rPh>
    <rPh sb="4" eb="5">
      <t>ネン</t>
    </rPh>
    <rPh sb="6" eb="7">
      <t>ガツ</t>
    </rPh>
    <phoneticPr fontId="2"/>
  </si>
  <si>
    <t>平成28年2月</t>
    <rPh sb="0" eb="2">
      <t>ヘイセイ</t>
    </rPh>
    <rPh sb="4" eb="5">
      <t>ネン</t>
    </rPh>
    <rPh sb="6" eb="7">
      <t>ガツ</t>
    </rPh>
    <phoneticPr fontId="2"/>
  </si>
  <si>
    <t>平成28年3月</t>
    <rPh sb="0" eb="2">
      <t>ヘイセイ</t>
    </rPh>
    <rPh sb="4" eb="5">
      <t>ネン</t>
    </rPh>
    <rPh sb="6" eb="7">
      <t>ツキ</t>
    </rPh>
    <phoneticPr fontId="2"/>
  </si>
  <si>
    <t>※夏季…平成２７年７月１日から平成２７年９月３０日までの期間。</t>
    <phoneticPr fontId="2"/>
  </si>
  <si>
    <t>※その他季…平成２７年２月１日から平成２７年６月３０日までの期間及び平成２７年１０月１日から平成２８年１月３１日までの期間。</t>
    <rPh sb="3" eb="4">
      <t>タ</t>
    </rPh>
    <rPh sb="4" eb="5">
      <t>キ</t>
    </rPh>
    <phoneticPr fontId="2"/>
  </si>
  <si>
    <t>別紙２　各施設の契約電力及び月別予定使用電力量</t>
    <rPh sb="0" eb="2">
      <t>ベッシ</t>
    </rPh>
    <rPh sb="4" eb="7">
      <t>カクシセツ</t>
    </rPh>
    <rPh sb="8" eb="10">
      <t>ケイヤク</t>
    </rPh>
    <rPh sb="10" eb="12">
      <t>デンリョク</t>
    </rPh>
    <rPh sb="12" eb="13">
      <t>オヨ</t>
    </rPh>
    <rPh sb="14" eb="15">
      <t>ゲツ</t>
    </rPh>
    <rPh sb="15" eb="16">
      <t>ベツ</t>
    </rPh>
    <rPh sb="16" eb="18">
      <t>ヨテイ</t>
    </rPh>
    <rPh sb="18" eb="20">
      <t>シヨウ</t>
    </rPh>
    <rPh sb="20" eb="22">
      <t>デンリョク</t>
    </rPh>
    <rPh sb="22" eb="23">
      <t>リョウ</t>
    </rPh>
    <phoneticPr fontId="2"/>
  </si>
  <si>
    <t>合　計</t>
    <rPh sb="0" eb="1">
      <t>ゴウ</t>
    </rPh>
    <rPh sb="2" eb="3">
      <t>ケイ</t>
    </rPh>
    <phoneticPr fontId="2"/>
  </si>
  <si>
    <t>城ノ上小学校</t>
  </si>
  <si>
    <t>中央中学校</t>
  </si>
  <si>
    <t>契約電力
（単位：kw）</t>
    <rPh sb="0" eb="2">
      <t>ケイヤク</t>
    </rPh>
    <rPh sb="2" eb="4">
      <t>デンリョク</t>
    </rPh>
    <rPh sb="6" eb="8">
      <t>タンイ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</si>
  <si>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</si>
  <si>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</si>
  <si>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（小学校計）</t>
    <rPh sb="1" eb="4">
      <t>ショウガッコウ</t>
    </rPh>
    <rPh sb="4" eb="5">
      <t>ケイ</t>
    </rPh>
    <phoneticPr fontId="2"/>
  </si>
  <si>
    <t>（中学校計）</t>
    <rPh sb="1" eb="4">
      <t>チュウガッコウ</t>
    </rPh>
    <rPh sb="4" eb="5">
      <t>ケイ</t>
    </rPh>
    <phoneticPr fontId="2"/>
  </si>
  <si>
    <t>※使用電力量について、2月は精算分を含む</t>
    <rPh sb="1" eb="3">
      <t>シヨウ</t>
    </rPh>
    <rPh sb="3" eb="5">
      <t>デンリョク</t>
    </rPh>
    <rPh sb="5" eb="6">
      <t>リョウ</t>
    </rPh>
    <rPh sb="12" eb="13">
      <t>ガツ</t>
    </rPh>
    <rPh sb="14" eb="16">
      <t>セイサン</t>
    </rPh>
    <rPh sb="16" eb="17">
      <t>ブン</t>
    </rPh>
    <rPh sb="18" eb="19">
      <t>フク</t>
    </rPh>
    <phoneticPr fontId="2"/>
  </si>
  <si>
    <t>※契約電力はR2.4～R3.3実績最大値から</t>
    <rPh sb="1" eb="3">
      <t>ケイヤク</t>
    </rPh>
    <rPh sb="3" eb="5">
      <t>デンリョク</t>
    </rPh>
    <rPh sb="15" eb="17">
      <t>ジッセキ</t>
    </rPh>
    <rPh sb="17" eb="20">
      <t>サイダイチ</t>
    </rPh>
    <phoneticPr fontId="2"/>
  </si>
  <si>
    <t>蒲生第二小学校（◎）</t>
    <phoneticPr fontId="2"/>
  </si>
  <si>
    <t>蒲生小学校（現）（◎）</t>
    <rPh sb="6" eb="7">
      <t>ゲン</t>
    </rPh>
    <phoneticPr fontId="2"/>
  </si>
  <si>
    <t>蒲生小学校（新）</t>
    <rPh sb="6" eb="7">
      <t>シン</t>
    </rPh>
    <phoneticPr fontId="2"/>
  </si>
  <si>
    <t>　また、No.8蒲生小学校（現）は、令和４年４月１日以降も同施設内の屋内運動場を継続使用し、令和４年７月から令和５年２月にかけて校舎の解体工事を予定している。</t>
    <rPh sb="8" eb="10">
      <t>ガモウ</t>
    </rPh>
    <rPh sb="10" eb="13">
      <t>ショウガッコウ</t>
    </rPh>
    <rPh sb="14" eb="15">
      <t>ゲン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イコウ</t>
    </rPh>
    <rPh sb="29" eb="30">
      <t>ドウ</t>
    </rPh>
    <rPh sb="30" eb="32">
      <t>シセツ</t>
    </rPh>
    <rPh sb="32" eb="33">
      <t>ナイ</t>
    </rPh>
    <rPh sb="34" eb="36">
      <t>オクナイ</t>
    </rPh>
    <rPh sb="36" eb="39">
      <t>ウンドウジョウ</t>
    </rPh>
    <rPh sb="40" eb="42">
      <t>ケイゾク</t>
    </rPh>
    <rPh sb="42" eb="44">
      <t>シヨウ</t>
    </rPh>
    <rPh sb="46" eb="48">
      <t>レイワ</t>
    </rPh>
    <rPh sb="49" eb="50">
      <t>ネン</t>
    </rPh>
    <rPh sb="51" eb="52">
      <t>ガツ</t>
    </rPh>
    <rPh sb="54" eb="56">
      <t>レイワ</t>
    </rPh>
    <rPh sb="57" eb="58">
      <t>ネン</t>
    </rPh>
    <rPh sb="59" eb="60">
      <t>ガツ</t>
    </rPh>
    <rPh sb="64" eb="66">
      <t>コウシャ</t>
    </rPh>
    <rPh sb="67" eb="69">
      <t>カイタイ</t>
    </rPh>
    <rPh sb="69" eb="71">
      <t>コウジ</t>
    </rPh>
    <rPh sb="72" eb="74">
      <t>ヨテイ</t>
    </rPh>
    <phoneticPr fontId="2"/>
  </si>
  <si>
    <t>◎令和４年３月３１日にNo.8蒲生小学校とNo.13蒲生第二小学校が廃校し、両校が合併して翌日４月１日にNo.31「蒲生小学校」として新設。</t>
    <rPh sb="15" eb="17">
      <t>ガモウ</t>
    </rPh>
    <rPh sb="17" eb="20">
      <t>ショウガッコウ</t>
    </rPh>
    <rPh sb="26" eb="28">
      <t>ガモウ</t>
    </rPh>
    <rPh sb="28" eb="33">
      <t>ダイニショウガッコウ</t>
    </rPh>
    <rPh sb="34" eb="36">
      <t>ハイコウ</t>
    </rPh>
    <phoneticPr fontId="2"/>
  </si>
  <si>
    <t>　これにより、新設のNo.31「蒲生小学校」の電力量及び月別予定使用電力量は、需要場所となる現在のNo.13蒲生第二小学校に上乗せしている。</t>
    <rPh sb="31" eb="32">
      <t>サダ</t>
    </rPh>
    <rPh sb="39" eb="41">
      <t>ジュヨウ</t>
    </rPh>
    <rPh sb="46" eb="48">
      <t>ゲンザイ</t>
    </rPh>
    <phoneticPr fontId="2"/>
  </si>
  <si>
    <t>令和4年3月</t>
    <rPh sb="0" eb="2">
      <t>レイワ</t>
    </rPh>
    <rPh sb="3" eb="4">
      <t>ネン</t>
    </rPh>
    <rPh sb="5" eb="6">
      <t>ガツ</t>
    </rPh>
    <phoneticPr fontId="2"/>
  </si>
  <si>
    <t>令和4年4月</t>
    <rPh sb="0" eb="2">
      <t>レイワ</t>
    </rPh>
    <rPh sb="3" eb="4">
      <t>ネン</t>
    </rPh>
    <rPh sb="5" eb="6">
      <t>ガツ</t>
    </rPh>
    <phoneticPr fontId="2"/>
  </si>
  <si>
    <t>令和4年5月</t>
    <rPh sb="0" eb="2">
      <t>レイワ</t>
    </rPh>
    <rPh sb="3" eb="4">
      <t>ネン</t>
    </rPh>
    <rPh sb="5" eb="6">
      <t>ガツ</t>
    </rPh>
    <phoneticPr fontId="2"/>
  </si>
  <si>
    <t>令和4年6月</t>
    <rPh sb="0" eb="2">
      <t>レイワ</t>
    </rPh>
    <rPh sb="3" eb="4">
      <t>ネン</t>
    </rPh>
    <rPh sb="5" eb="6">
      <t>ガツ</t>
    </rPh>
    <phoneticPr fontId="2"/>
  </si>
  <si>
    <t>令和4年7月</t>
    <rPh sb="0" eb="2">
      <t>レイワ</t>
    </rPh>
    <rPh sb="3" eb="4">
      <t>ネン</t>
    </rPh>
    <rPh sb="5" eb="6">
      <t>ガツ</t>
    </rPh>
    <phoneticPr fontId="2"/>
  </si>
  <si>
    <t>令和4年8月</t>
    <rPh sb="0" eb="2">
      <t>レイワ</t>
    </rPh>
    <rPh sb="3" eb="4">
      <t>ネン</t>
    </rPh>
    <rPh sb="5" eb="6">
      <t>ガツ</t>
    </rPh>
    <phoneticPr fontId="2"/>
  </si>
  <si>
    <t>令和4年9月</t>
    <rPh sb="0" eb="2">
      <t>レイワ</t>
    </rPh>
    <rPh sb="3" eb="4">
      <t>ネン</t>
    </rPh>
    <rPh sb="5" eb="6">
      <t>ガツ</t>
    </rPh>
    <phoneticPr fontId="2"/>
  </si>
  <si>
    <t>令和4年10月</t>
    <rPh sb="0" eb="2">
      <t>レイワ</t>
    </rPh>
    <rPh sb="3" eb="4">
      <t>ネン</t>
    </rPh>
    <rPh sb="6" eb="7">
      <t>ガツ</t>
    </rPh>
    <phoneticPr fontId="2"/>
  </si>
  <si>
    <t>令和4年11月</t>
    <rPh sb="0" eb="2">
      <t>レイワ</t>
    </rPh>
    <rPh sb="3" eb="4">
      <t>ネン</t>
    </rPh>
    <rPh sb="6" eb="7">
      <t>ガツ</t>
    </rPh>
    <phoneticPr fontId="2"/>
  </si>
  <si>
    <t>令和4年12月</t>
    <rPh sb="0" eb="2">
      <t>レイワ</t>
    </rPh>
    <rPh sb="3" eb="4">
      <t>ネン</t>
    </rPh>
    <rPh sb="6" eb="7">
      <t>ガツ</t>
    </rPh>
    <phoneticPr fontId="2"/>
  </si>
  <si>
    <t>令和5年1月</t>
    <rPh sb="0" eb="2">
      <t>レイワ</t>
    </rPh>
    <rPh sb="3" eb="4">
      <t>ネン</t>
    </rPh>
    <rPh sb="5" eb="6">
      <t>ガツ</t>
    </rPh>
    <phoneticPr fontId="2"/>
  </si>
  <si>
    <t>令和5年2月</t>
    <rPh sb="0" eb="2">
      <t>レイワ</t>
    </rPh>
    <rPh sb="3" eb="4">
      <t>ネン</t>
    </rPh>
    <rPh sb="5" eb="6">
      <t>ガツ</t>
    </rPh>
    <phoneticPr fontId="2"/>
  </si>
  <si>
    <t>月別使用予定電力量(令和2年9月～令和3年8月実績から)　　（単位：kwh）</t>
    <rPh sb="4" eb="6">
      <t>ヨテイ</t>
    </rPh>
    <rPh sb="10" eb="12">
      <t>レイワ</t>
    </rPh>
    <rPh sb="17" eb="19">
      <t>レイワ</t>
    </rPh>
    <rPh sb="20" eb="2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</si>
</sst>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General\k\w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 wrapText="1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0" fillId="0" borderId="7" xfId="0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176" fontId="1" fillId="0" borderId="8" xfId="0" applyNumberFormat="1" applyFont="1" applyBorder="1" applyAlignmen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176" fontId="0" fillId="0" borderId="8" xfId="0" applyNumberFormat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76" fontId="0" fillId="0" borderId="3" xfId="0" applyNumberFormat="1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176" fontId="0" fillId="2" borderId="3" xfId="0" applyNumberFormat="1" applyFill="1" applyBorder="1">
      <alignment vertical="center"/>
    </xf>
    <xf numFmtId="176" fontId="1" fillId="2" borderId="8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6" xfId="0" applyNumberFormat="1" applyFill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38" fontId="1" fillId="3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24" xfId="0" applyNumberFormat="1" applyFont="1" applyFill="1" applyBorder="1" applyAlignment="1">
      <alignment horizontal="right" vertical="center"/>
    </xf>
    <xf numFmtId="176" fontId="0" fillId="0" borderId="23" xfId="0" applyNumberFormat="1" applyFont="1" applyFill="1" applyBorder="1" applyAlignment="1">
      <alignment horizontal="right" vertical="center"/>
    </xf>
    <xf numFmtId="3" fontId="0" fillId="0" borderId="1" xfId="2" applyNumberFormat="1" applyFont="1" applyBorder="1">
      <alignment vertical="center"/>
    </xf>
    <xf numFmtId="38" fontId="1" fillId="3" borderId="1" xfId="2" applyFont="1" applyFill="1" applyBorder="1">
      <alignment vertical="center"/>
    </xf>
    <xf numFmtId="176" fontId="0" fillId="4" borderId="1" xfId="0" applyNumberFormat="1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vertical="center"/>
    </xf>
    <xf numFmtId="176" fontId="3" fillId="6" borderId="1" xfId="0" applyNumberFormat="1" applyFont="1" applyFill="1" applyBorder="1" applyAlignment="1">
      <alignment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21" xfId="0" applyFont="1" applyFill="1" applyBorder="1" applyAlignment="1">
      <alignment horizontal="center" vertical="center"/>
    </xf>
    <xf numFmtId="0" fontId="0" fillId="7" borderId="18" xfId="0" applyFont="1" applyFill="1" applyBorder="1" applyAlignment="1">
      <alignment horizontal="center" vertical="center"/>
    </xf>
    <xf numFmtId="176" fontId="0" fillId="7" borderId="1" xfId="0" applyNumberFormat="1" applyFont="1" applyFill="1" applyBorder="1" applyAlignment="1">
      <alignment vertical="center"/>
    </xf>
    <xf numFmtId="38" fontId="1" fillId="7" borderId="1" xfId="2" applyFont="1" applyFill="1" applyBorder="1">
      <alignment vertical="center"/>
    </xf>
    <xf numFmtId="176" fontId="0" fillId="7" borderId="7" xfId="0" applyNumberFormat="1" applyFont="1" applyFill="1" applyBorder="1" applyAlignment="1">
      <alignment horizontal="right" vertical="center"/>
    </xf>
    <xf numFmtId="38" fontId="1" fillId="7" borderId="7" xfId="1" applyFont="1" applyFill="1" applyBorder="1" applyAlignment="1">
      <alignment horizontal="right" vertical="center"/>
    </xf>
    <xf numFmtId="38" fontId="1" fillId="7" borderId="1" xfId="1" applyFont="1" applyFill="1" applyBorder="1" applyAlignment="1">
      <alignment horizontal="right" vertical="center"/>
    </xf>
    <xf numFmtId="38" fontId="1" fillId="7" borderId="1" xfId="1" applyFont="1" applyFill="1" applyBorder="1" applyAlignment="1">
      <alignment horizontal="right" vertical="center"/>
    </xf>
    <xf numFmtId="176" fontId="0" fillId="7" borderId="20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25" xfId="0" applyFont="1" applyFill="1" applyBorder="1" applyAlignment="1">
      <alignment horizontal="center" vertical="center" textRotation="255"/>
    </xf>
    <xf numFmtId="0" fontId="0" fillId="0" borderId="9" xfId="0" applyFont="1" applyFill="1" applyBorder="1" applyAlignment="1">
      <alignment horizontal="center" vertical="center" textRotation="255"/>
    </xf>
    <xf numFmtId="0" fontId="0" fillId="0" borderId="7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zoomScale="110" zoomScaleNormal="110" workbookViewId="0">
      <pane xSplit="4" ySplit="5" topLeftCell="G30" activePane="bottomRight" state="frozen"/>
      <selection pane="topRight" activeCell="D1" sqref="D1"/>
      <selection pane="bottomLeft" activeCell="A6" sqref="A6"/>
      <selection pane="bottomRight" activeCell="D41" sqref="D41"/>
    </sheetView>
  </sheetViews>
  <sheetFormatPr defaultRowHeight="13.5" x14ac:dyDescent="0.15"/>
  <cols>
    <col min="1" max="2" width="3.375" style="34" customWidth="1"/>
    <col min="3" max="3" width="19.375" style="34" bestFit="1" customWidth="1"/>
    <col min="4" max="4" width="10.375" style="34" customWidth="1"/>
    <col min="5" max="17" width="12.5" style="34" customWidth="1"/>
    <col min="18" max="18" width="9.875" style="34" bestFit="1" customWidth="1"/>
    <col min="19" max="16384" width="9" style="34"/>
  </cols>
  <sheetData>
    <row r="1" spans="1:17" x14ac:dyDescent="0.15">
      <c r="A1" s="34" t="s">
        <v>85</v>
      </c>
    </row>
    <row r="2" spans="1:17" ht="14.25" thickBot="1" x14ac:dyDescent="0.2"/>
    <row r="3" spans="1:17" x14ac:dyDescent="0.15">
      <c r="A3" s="82"/>
      <c r="B3" s="83"/>
      <c r="C3" s="70" t="s">
        <v>0</v>
      </c>
      <c r="D3" s="74" t="s">
        <v>89</v>
      </c>
      <c r="E3" s="77" t="s">
        <v>114</v>
      </c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/>
    </row>
    <row r="4" spans="1:17" x14ac:dyDescent="0.15">
      <c r="A4" s="84"/>
      <c r="B4" s="85"/>
      <c r="C4" s="79"/>
      <c r="D4" s="75"/>
      <c r="E4" s="71"/>
      <c r="F4" s="71"/>
      <c r="G4" s="71"/>
      <c r="H4" s="71"/>
      <c r="I4" s="70" t="s">
        <v>20</v>
      </c>
      <c r="J4" s="71"/>
      <c r="K4" s="72"/>
      <c r="L4" s="70" t="s">
        <v>19</v>
      </c>
      <c r="M4" s="71"/>
      <c r="N4" s="71"/>
      <c r="O4" s="71"/>
      <c r="P4" s="71"/>
      <c r="Q4" s="80" t="s">
        <v>86</v>
      </c>
    </row>
    <row r="5" spans="1:17" ht="24" customHeight="1" x14ac:dyDescent="0.15">
      <c r="A5" s="86"/>
      <c r="B5" s="87"/>
      <c r="C5" s="79"/>
      <c r="D5" s="76"/>
      <c r="E5" s="37" t="s">
        <v>102</v>
      </c>
      <c r="F5" s="37" t="s">
        <v>103</v>
      </c>
      <c r="G5" s="37" t="s">
        <v>104</v>
      </c>
      <c r="H5" s="37" t="s">
        <v>105</v>
      </c>
      <c r="I5" s="37" t="s">
        <v>106</v>
      </c>
      <c r="J5" s="37" t="s">
        <v>107</v>
      </c>
      <c r="K5" s="37" t="s">
        <v>108</v>
      </c>
      <c r="L5" s="37" t="s">
        <v>109</v>
      </c>
      <c r="M5" s="37" t="s">
        <v>110</v>
      </c>
      <c r="N5" s="37" t="s">
        <v>111</v>
      </c>
      <c r="O5" s="37" t="s">
        <v>112</v>
      </c>
      <c r="P5" s="37" t="s">
        <v>113</v>
      </c>
      <c r="Q5" s="81"/>
    </row>
    <row r="6" spans="1:17" ht="17.25" customHeight="1" x14ac:dyDescent="0.15">
      <c r="A6" s="67" t="s">
        <v>90</v>
      </c>
      <c r="B6" s="36">
        <v>1</v>
      </c>
      <c r="C6" s="41" t="s">
        <v>22</v>
      </c>
      <c r="D6" s="38">
        <v>85</v>
      </c>
      <c r="E6" s="43">
        <v>5117</v>
      </c>
      <c r="F6" s="43">
        <v>7621</v>
      </c>
      <c r="G6" s="43">
        <v>9668</v>
      </c>
      <c r="H6" s="43">
        <v>11305</v>
      </c>
      <c r="I6" s="52">
        <v>13234</v>
      </c>
      <c r="J6" s="43">
        <v>6534</v>
      </c>
      <c r="K6" s="45">
        <v>12013</v>
      </c>
      <c r="L6" s="46">
        <v>10314</v>
      </c>
      <c r="M6" s="46">
        <v>10284</v>
      </c>
      <c r="N6" s="47">
        <v>10755</v>
      </c>
      <c r="O6" s="48">
        <v>10134</v>
      </c>
      <c r="P6" s="43">
        <v>17862</v>
      </c>
      <c r="Q6" s="40">
        <f>SUM(E6:P6)</f>
        <v>124841</v>
      </c>
    </row>
    <row r="7" spans="1:17" ht="17.25" customHeight="1" x14ac:dyDescent="0.15">
      <c r="A7" s="68"/>
      <c r="B7" s="36">
        <v>2</v>
      </c>
      <c r="C7" s="41" t="s">
        <v>23</v>
      </c>
      <c r="D7" s="38">
        <v>56</v>
      </c>
      <c r="E7" s="43">
        <v>3443</v>
      </c>
      <c r="F7" s="43">
        <v>7394</v>
      </c>
      <c r="G7" s="43">
        <v>7968</v>
      </c>
      <c r="H7" s="43">
        <v>9978</v>
      </c>
      <c r="I7" s="53">
        <v>12496</v>
      </c>
      <c r="J7" s="43">
        <v>6629</v>
      </c>
      <c r="K7" s="45">
        <v>8229</v>
      </c>
      <c r="L7" s="46">
        <v>9101</v>
      </c>
      <c r="M7" s="46">
        <v>9080</v>
      </c>
      <c r="N7" s="47">
        <v>9892</v>
      </c>
      <c r="O7" s="48">
        <v>7504</v>
      </c>
      <c r="P7" s="43">
        <v>14790</v>
      </c>
      <c r="Q7" s="40">
        <f>SUM(E7:P7)</f>
        <v>106504</v>
      </c>
    </row>
    <row r="8" spans="1:17" ht="17.25" customHeight="1" x14ac:dyDescent="0.15">
      <c r="A8" s="68"/>
      <c r="B8" s="36">
        <v>3</v>
      </c>
      <c r="C8" s="41" t="s">
        <v>24</v>
      </c>
      <c r="D8" s="38">
        <v>99</v>
      </c>
      <c r="E8" s="43">
        <v>3900</v>
      </c>
      <c r="F8" s="43">
        <v>7333</v>
      </c>
      <c r="G8" s="43">
        <v>5715</v>
      </c>
      <c r="H8" s="43">
        <v>7638</v>
      </c>
      <c r="I8" s="53">
        <v>9924</v>
      </c>
      <c r="J8" s="43">
        <v>9965</v>
      </c>
      <c r="K8" s="45">
        <v>13181</v>
      </c>
      <c r="L8" s="46">
        <v>8756</v>
      </c>
      <c r="M8" s="46">
        <v>7286</v>
      </c>
      <c r="N8" s="47">
        <v>10000</v>
      </c>
      <c r="O8" s="48">
        <v>11335</v>
      </c>
      <c r="P8" s="43">
        <v>20751</v>
      </c>
      <c r="Q8" s="40">
        <f>SUM(E8:P8)</f>
        <v>115784</v>
      </c>
    </row>
    <row r="9" spans="1:17" ht="17.25" customHeight="1" x14ac:dyDescent="0.15">
      <c r="A9" s="68"/>
      <c r="B9" s="36">
        <v>4</v>
      </c>
      <c r="C9" s="41" t="s">
        <v>25</v>
      </c>
      <c r="D9" s="38">
        <v>79</v>
      </c>
      <c r="E9" s="43">
        <v>3053</v>
      </c>
      <c r="F9" s="43">
        <v>8733</v>
      </c>
      <c r="G9" s="43">
        <v>9130</v>
      </c>
      <c r="H9" s="43">
        <v>11278</v>
      </c>
      <c r="I9" s="53">
        <v>13800</v>
      </c>
      <c r="J9" s="43">
        <v>12746</v>
      </c>
      <c r="K9" s="45">
        <v>12242</v>
      </c>
      <c r="L9" s="46">
        <v>11045</v>
      </c>
      <c r="M9" s="46">
        <v>9354</v>
      </c>
      <c r="N9" s="47">
        <v>10816</v>
      </c>
      <c r="O9" s="48">
        <v>10811</v>
      </c>
      <c r="P9" s="43">
        <v>19513</v>
      </c>
      <c r="Q9" s="40">
        <f t="shared" ref="Q9:Q51" si="0">SUM(E9:P9)</f>
        <v>132521</v>
      </c>
    </row>
    <row r="10" spans="1:17" ht="17.25" customHeight="1" x14ac:dyDescent="0.15">
      <c r="A10" s="68"/>
      <c r="B10" s="36">
        <v>5</v>
      </c>
      <c r="C10" s="41" t="s">
        <v>26</v>
      </c>
      <c r="D10" s="38">
        <v>58</v>
      </c>
      <c r="E10" s="43">
        <v>1888</v>
      </c>
      <c r="F10" s="43">
        <v>7319</v>
      </c>
      <c r="G10" s="43">
        <v>7755</v>
      </c>
      <c r="H10" s="43">
        <v>10460</v>
      </c>
      <c r="I10" s="53">
        <v>12602</v>
      </c>
      <c r="J10" s="43">
        <v>9820</v>
      </c>
      <c r="K10" s="45">
        <v>8839</v>
      </c>
      <c r="L10" s="46">
        <v>10513</v>
      </c>
      <c r="M10" s="46">
        <v>9753</v>
      </c>
      <c r="N10" s="47">
        <v>9684</v>
      </c>
      <c r="O10" s="48">
        <v>8515</v>
      </c>
      <c r="P10" s="43">
        <v>17354</v>
      </c>
      <c r="Q10" s="40">
        <f t="shared" si="0"/>
        <v>114502</v>
      </c>
    </row>
    <row r="11" spans="1:17" ht="17.25" customHeight="1" x14ac:dyDescent="0.15">
      <c r="A11" s="68"/>
      <c r="B11" s="36">
        <v>6</v>
      </c>
      <c r="C11" s="41" t="s">
        <v>27</v>
      </c>
      <c r="D11" s="38">
        <v>152</v>
      </c>
      <c r="E11" s="43">
        <v>959</v>
      </c>
      <c r="F11" s="43">
        <v>10060</v>
      </c>
      <c r="G11" s="43">
        <v>8507</v>
      </c>
      <c r="H11" s="43">
        <v>9237</v>
      </c>
      <c r="I11" s="53">
        <v>15255</v>
      </c>
      <c r="J11" s="43">
        <v>15016</v>
      </c>
      <c r="K11" s="45">
        <v>14165</v>
      </c>
      <c r="L11" s="46">
        <v>14793</v>
      </c>
      <c r="M11" s="46">
        <v>9220</v>
      </c>
      <c r="N11" s="48">
        <v>10693</v>
      </c>
      <c r="O11" s="48">
        <v>13989</v>
      </c>
      <c r="P11" s="43">
        <v>29565</v>
      </c>
      <c r="Q11" s="40">
        <f t="shared" si="0"/>
        <v>151459</v>
      </c>
    </row>
    <row r="12" spans="1:17" ht="17.25" customHeight="1" x14ac:dyDescent="0.15">
      <c r="A12" s="68"/>
      <c r="B12" s="36">
        <v>7</v>
      </c>
      <c r="C12" s="41" t="s">
        <v>28</v>
      </c>
      <c r="D12" s="38">
        <v>163</v>
      </c>
      <c r="E12" s="43">
        <v>673</v>
      </c>
      <c r="F12" s="43">
        <v>14236</v>
      </c>
      <c r="G12" s="43">
        <v>11224</v>
      </c>
      <c r="H12" s="43">
        <v>12336</v>
      </c>
      <c r="I12" s="53">
        <v>20929</v>
      </c>
      <c r="J12" s="43">
        <v>20751</v>
      </c>
      <c r="K12" s="45">
        <v>18707</v>
      </c>
      <c r="L12" s="46">
        <v>21955</v>
      </c>
      <c r="M12" s="46">
        <v>14096</v>
      </c>
      <c r="N12" s="47">
        <v>14590</v>
      </c>
      <c r="O12" s="48">
        <v>19577</v>
      </c>
      <c r="P12" s="43">
        <v>41165</v>
      </c>
      <c r="Q12" s="40">
        <f t="shared" si="0"/>
        <v>210239</v>
      </c>
    </row>
    <row r="13" spans="1:17" ht="17.25" customHeight="1" x14ac:dyDescent="0.15">
      <c r="A13" s="68"/>
      <c r="B13" s="36">
        <v>8</v>
      </c>
      <c r="C13" s="41" t="s">
        <v>97</v>
      </c>
      <c r="D13" s="38">
        <v>50</v>
      </c>
      <c r="E13" s="43">
        <v>4284</v>
      </c>
      <c r="F13" s="55">
        <f>ROUNDDOWN(6506*0.2,1)</f>
        <v>1301.2</v>
      </c>
      <c r="G13" s="55">
        <f>ROUNDDOWN(6895*0.2,1)</f>
        <v>1379</v>
      </c>
      <c r="H13" s="55">
        <f>ROUNDDOWN(8788*0.2,1)</f>
        <v>1757.6</v>
      </c>
      <c r="I13" s="55">
        <f>ROUNDDOWN(9537*0.2,1)</f>
        <v>1907.4</v>
      </c>
      <c r="J13" s="55">
        <f>ROUNDDOWN(5678*0.2,1)</f>
        <v>1135.5999999999999</v>
      </c>
      <c r="K13" s="55">
        <f>ROUNDDOWN(9196*0.2,1)</f>
        <v>1839.2</v>
      </c>
      <c r="L13" s="55">
        <f>ROUNDDOWN(8038*0.2,1)</f>
        <v>1607.6</v>
      </c>
      <c r="M13" s="55">
        <f>ROUNDDOWN(7827*0.2,1)</f>
        <v>1565.4</v>
      </c>
      <c r="N13" s="55">
        <f>ROUNDDOWN(8321*0.2,1)</f>
        <v>1664.2</v>
      </c>
      <c r="O13" s="55">
        <f>ROUNDDOWN(7059*0.2,1)</f>
        <v>1411.8</v>
      </c>
      <c r="P13" s="55">
        <f>ROUNDDOWN(12720*0.2,1)</f>
        <v>2544</v>
      </c>
      <c r="Q13" s="40">
        <f t="shared" si="0"/>
        <v>22397</v>
      </c>
    </row>
    <row r="14" spans="1:17" ht="17.25" customHeight="1" x14ac:dyDescent="0.15">
      <c r="A14" s="68"/>
      <c r="B14" s="36">
        <v>9</v>
      </c>
      <c r="C14" s="41" t="s">
        <v>29</v>
      </c>
      <c r="D14" s="38">
        <v>175</v>
      </c>
      <c r="E14" s="43">
        <v>8232</v>
      </c>
      <c r="F14" s="43">
        <v>10859</v>
      </c>
      <c r="G14" s="43">
        <v>11886</v>
      </c>
      <c r="H14" s="43">
        <v>17610</v>
      </c>
      <c r="I14" s="53">
        <v>19808</v>
      </c>
      <c r="J14" s="43">
        <v>13962</v>
      </c>
      <c r="K14" s="45">
        <v>28835</v>
      </c>
      <c r="L14" s="46">
        <v>16401</v>
      </c>
      <c r="M14" s="46">
        <v>14658</v>
      </c>
      <c r="N14" s="48">
        <v>17460</v>
      </c>
      <c r="O14" s="48">
        <v>19570</v>
      </c>
      <c r="P14" s="43">
        <v>36766</v>
      </c>
      <c r="Q14" s="40">
        <f t="shared" si="0"/>
        <v>216047</v>
      </c>
    </row>
    <row r="15" spans="1:17" ht="17.25" customHeight="1" x14ac:dyDescent="0.15">
      <c r="A15" s="68"/>
      <c r="B15" s="36">
        <v>10</v>
      </c>
      <c r="C15" s="41" t="s">
        <v>30</v>
      </c>
      <c r="D15" s="38">
        <v>124</v>
      </c>
      <c r="E15" s="43">
        <v>5404</v>
      </c>
      <c r="F15" s="43">
        <v>8429</v>
      </c>
      <c r="G15" s="43">
        <v>8711</v>
      </c>
      <c r="H15" s="43">
        <v>10409</v>
      </c>
      <c r="I15" s="53">
        <v>14723</v>
      </c>
      <c r="J15" s="43">
        <v>15778</v>
      </c>
      <c r="K15" s="45">
        <v>15850</v>
      </c>
      <c r="L15" s="46">
        <v>9726</v>
      </c>
      <c r="M15" s="46">
        <v>8871</v>
      </c>
      <c r="N15" s="47">
        <v>12684</v>
      </c>
      <c r="O15" s="48">
        <v>14010</v>
      </c>
      <c r="P15" s="43">
        <v>25574</v>
      </c>
      <c r="Q15" s="40">
        <f t="shared" si="0"/>
        <v>150169</v>
      </c>
    </row>
    <row r="16" spans="1:17" ht="17.25" customHeight="1" x14ac:dyDescent="0.15">
      <c r="A16" s="68"/>
      <c r="B16" s="36">
        <v>11</v>
      </c>
      <c r="C16" s="41" t="s">
        <v>31</v>
      </c>
      <c r="D16" s="38">
        <v>217</v>
      </c>
      <c r="E16" s="43">
        <v>9791</v>
      </c>
      <c r="F16" s="43">
        <v>11284</v>
      </c>
      <c r="G16" s="43">
        <v>12394</v>
      </c>
      <c r="H16" s="43">
        <v>18674</v>
      </c>
      <c r="I16" s="53">
        <v>22399</v>
      </c>
      <c r="J16" s="43">
        <v>12927</v>
      </c>
      <c r="K16" s="45">
        <v>34982</v>
      </c>
      <c r="L16" s="46">
        <v>14509</v>
      </c>
      <c r="M16" s="46">
        <v>12528</v>
      </c>
      <c r="N16" s="47">
        <v>18505</v>
      </c>
      <c r="O16" s="48">
        <v>17428</v>
      </c>
      <c r="P16" s="43">
        <v>28731</v>
      </c>
      <c r="Q16" s="40">
        <f t="shared" si="0"/>
        <v>214152</v>
      </c>
    </row>
    <row r="17" spans="1:17" ht="17.25" customHeight="1" x14ac:dyDescent="0.15">
      <c r="A17" s="68"/>
      <c r="B17" s="36">
        <v>12</v>
      </c>
      <c r="C17" s="41" t="s">
        <v>32</v>
      </c>
      <c r="D17" s="38">
        <v>63</v>
      </c>
      <c r="E17" s="43">
        <v>5804</v>
      </c>
      <c r="F17" s="43">
        <v>7623</v>
      </c>
      <c r="G17" s="43">
        <v>8797</v>
      </c>
      <c r="H17" s="43">
        <v>11719</v>
      </c>
      <c r="I17" s="53">
        <v>11683</v>
      </c>
      <c r="J17" s="43">
        <v>5207</v>
      </c>
      <c r="K17" s="45">
        <v>11524</v>
      </c>
      <c r="L17" s="46">
        <v>10590</v>
      </c>
      <c r="M17" s="46">
        <v>10008</v>
      </c>
      <c r="N17" s="47">
        <v>11779</v>
      </c>
      <c r="O17" s="48">
        <v>8865</v>
      </c>
      <c r="P17" s="43">
        <v>15172</v>
      </c>
      <c r="Q17" s="40">
        <f t="shared" si="0"/>
        <v>118771</v>
      </c>
    </row>
    <row r="18" spans="1:17" ht="17.25" customHeight="1" x14ac:dyDescent="0.15">
      <c r="A18" s="68"/>
      <c r="B18" s="36">
        <v>13</v>
      </c>
      <c r="C18" s="41" t="s">
        <v>96</v>
      </c>
      <c r="D18" s="38">
        <v>72</v>
      </c>
      <c r="E18" s="43">
        <v>4831</v>
      </c>
      <c r="F18" s="54">
        <f>7250+ROUNDUP(6506*0.8,1)</f>
        <v>12454.8</v>
      </c>
      <c r="G18" s="54">
        <f>8411+ROUNDUP(6895*0.8,1)</f>
        <v>13927</v>
      </c>
      <c r="H18" s="54">
        <f>10295+ROUNDUP(8788*0.8,1)</f>
        <v>17325.400000000001</v>
      </c>
      <c r="I18" s="54">
        <f>10873+ROUNDUP(9537*0.8,1)</f>
        <v>18502.599999999999</v>
      </c>
      <c r="J18" s="54">
        <f>6797+ROUNDUP(5678*0.8,1)</f>
        <v>11339.4</v>
      </c>
      <c r="K18" s="54">
        <f>12706+ROUNDUP(9196*0.8,1)</f>
        <v>20062.8</v>
      </c>
      <c r="L18" s="54">
        <f>9617+ROUNDUP(8038*0.8,1)</f>
        <v>16047.4</v>
      </c>
      <c r="M18" s="54">
        <f>9473+ROUNDUP(7827*0.8,1)</f>
        <v>15734.6</v>
      </c>
      <c r="N18" s="54">
        <f>10693+ROUNDUP(8321*0.8,1)</f>
        <v>17349.8</v>
      </c>
      <c r="O18" s="54">
        <f>8702+ROUNDUP(7059*0.8,1)</f>
        <v>14349.2</v>
      </c>
      <c r="P18" s="54">
        <f>14452+ROUNDUP(12720*0.8,1)</f>
        <v>24628</v>
      </c>
      <c r="Q18" s="40">
        <f t="shared" si="0"/>
        <v>186552</v>
      </c>
    </row>
    <row r="19" spans="1:17" ht="17.25" customHeight="1" x14ac:dyDescent="0.15">
      <c r="A19" s="68"/>
      <c r="B19" s="36">
        <v>14</v>
      </c>
      <c r="C19" s="41" t="s">
        <v>33</v>
      </c>
      <c r="D19" s="38">
        <v>71</v>
      </c>
      <c r="E19" s="43">
        <v>4165</v>
      </c>
      <c r="F19" s="43">
        <v>7143</v>
      </c>
      <c r="G19" s="43">
        <v>7883</v>
      </c>
      <c r="H19" s="43">
        <v>10517</v>
      </c>
      <c r="I19" s="53">
        <v>12333</v>
      </c>
      <c r="J19" s="43">
        <v>7945</v>
      </c>
      <c r="K19" s="45">
        <v>10219</v>
      </c>
      <c r="L19" s="46">
        <v>8994</v>
      </c>
      <c r="M19" s="46">
        <v>9095</v>
      </c>
      <c r="N19" s="47">
        <v>9691</v>
      </c>
      <c r="O19" s="48">
        <v>8503</v>
      </c>
      <c r="P19" s="43">
        <v>15601</v>
      </c>
      <c r="Q19" s="40">
        <f t="shared" si="0"/>
        <v>112089</v>
      </c>
    </row>
    <row r="20" spans="1:17" ht="17.25" customHeight="1" x14ac:dyDescent="0.15">
      <c r="A20" s="68"/>
      <c r="B20" s="36">
        <v>15</v>
      </c>
      <c r="C20" s="41" t="s">
        <v>34</v>
      </c>
      <c r="D20" s="38">
        <v>58</v>
      </c>
      <c r="E20" s="43">
        <v>3190</v>
      </c>
      <c r="F20" s="43">
        <v>6317</v>
      </c>
      <c r="G20" s="43">
        <v>7989</v>
      </c>
      <c r="H20" s="43">
        <v>10808</v>
      </c>
      <c r="I20" s="53">
        <v>14005</v>
      </c>
      <c r="J20" s="43">
        <v>10250</v>
      </c>
      <c r="K20" s="45">
        <v>9039</v>
      </c>
      <c r="L20" s="46">
        <v>9403</v>
      </c>
      <c r="M20" s="46">
        <v>9132</v>
      </c>
      <c r="N20" s="47">
        <v>8913</v>
      </c>
      <c r="O20" s="48">
        <v>7752</v>
      </c>
      <c r="P20" s="43">
        <v>13752</v>
      </c>
      <c r="Q20" s="40">
        <f t="shared" si="0"/>
        <v>110550</v>
      </c>
    </row>
    <row r="21" spans="1:17" ht="17.25" customHeight="1" x14ac:dyDescent="0.15">
      <c r="A21" s="68"/>
      <c r="B21" s="36">
        <v>16</v>
      </c>
      <c r="C21" s="41" t="s">
        <v>35</v>
      </c>
      <c r="D21" s="38">
        <v>70</v>
      </c>
      <c r="E21" s="43">
        <v>2523</v>
      </c>
      <c r="F21" s="43">
        <v>8924</v>
      </c>
      <c r="G21" s="43">
        <v>8983</v>
      </c>
      <c r="H21" s="43">
        <v>10877</v>
      </c>
      <c r="I21" s="53">
        <v>14355</v>
      </c>
      <c r="J21" s="43">
        <v>10851</v>
      </c>
      <c r="K21" s="45">
        <v>7721</v>
      </c>
      <c r="L21" s="46">
        <v>10607</v>
      </c>
      <c r="M21" s="46">
        <v>10465</v>
      </c>
      <c r="N21" s="47">
        <v>11231</v>
      </c>
      <c r="O21" s="48">
        <v>10369</v>
      </c>
      <c r="P21" s="43">
        <v>19727</v>
      </c>
      <c r="Q21" s="40">
        <f t="shared" si="0"/>
        <v>126633</v>
      </c>
    </row>
    <row r="22" spans="1:17" ht="17.25" customHeight="1" x14ac:dyDescent="0.15">
      <c r="A22" s="68"/>
      <c r="B22" s="36">
        <v>17</v>
      </c>
      <c r="C22" s="41" t="s">
        <v>36</v>
      </c>
      <c r="D22" s="38">
        <v>154</v>
      </c>
      <c r="E22" s="43">
        <v>9705</v>
      </c>
      <c r="F22" s="43">
        <v>9914</v>
      </c>
      <c r="G22" s="43">
        <v>9181</v>
      </c>
      <c r="H22" s="43">
        <v>13601</v>
      </c>
      <c r="I22" s="53">
        <v>16220</v>
      </c>
      <c r="J22" s="43">
        <v>9833</v>
      </c>
      <c r="K22" s="45">
        <v>24117</v>
      </c>
      <c r="L22" s="46">
        <v>11316</v>
      </c>
      <c r="M22" s="46">
        <v>11226</v>
      </c>
      <c r="N22" s="47">
        <v>16355</v>
      </c>
      <c r="O22" s="48">
        <v>15472</v>
      </c>
      <c r="P22" s="43">
        <v>27881</v>
      </c>
      <c r="Q22" s="40">
        <f t="shared" si="0"/>
        <v>174821</v>
      </c>
    </row>
    <row r="23" spans="1:17" ht="17.25" customHeight="1" x14ac:dyDescent="0.15">
      <c r="A23" s="68"/>
      <c r="B23" s="36">
        <v>18</v>
      </c>
      <c r="C23" s="41" t="s">
        <v>37</v>
      </c>
      <c r="D23" s="38">
        <v>104</v>
      </c>
      <c r="E23" s="43">
        <v>432</v>
      </c>
      <c r="F23" s="43">
        <v>8293</v>
      </c>
      <c r="G23" s="43">
        <v>6377</v>
      </c>
      <c r="H23" s="43">
        <v>6525</v>
      </c>
      <c r="I23" s="53">
        <v>9807</v>
      </c>
      <c r="J23" s="43">
        <v>9846</v>
      </c>
      <c r="K23" s="45">
        <v>9670</v>
      </c>
      <c r="L23" s="46">
        <v>11460</v>
      </c>
      <c r="M23" s="46">
        <v>6972</v>
      </c>
      <c r="N23" s="47">
        <v>8156</v>
      </c>
      <c r="O23" s="48">
        <v>10363</v>
      </c>
      <c r="P23" s="43">
        <v>22319</v>
      </c>
      <c r="Q23" s="40">
        <f t="shared" si="0"/>
        <v>110220</v>
      </c>
    </row>
    <row r="24" spans="1:17" ht="17.25" customHeight="1" x14ac:dyDescent="0.15">
      <c r="A24" s="68"/>
      <c r="B24" s="36">
        <v>19</v>
      </c>
      <c r="C24" s="41" t="s">
        <v>38</v>
      </c>
      <c r="D24" s="38">
        <v>67</v>
      </c>
      <c r="E24" s="43">
        <v>2483</v>
      </c>
      <c r="F24" s="43">
        <v>8539</v>
      </c>
      <c r="G24" s="43">
        <v>8861</v>
      </c>
      <c r="H24" s="43">
        <v>10375</v>
      </c>
      <c r="I24" s="53">
        <v>14930</v>
      </c>
      <c r="J24" s="43">
        <v>9976</v>
      </c>
      <c r="K24" s="45">
        <v>8522</v>
      </c>
      <c r="L24" s="46">
        <v>11015</v>
      </c>
      <c r="M24" s="46">
        <v>11696</v>
      </c>
      <c r="N24" s="47">
        <v>11262</v>
      </c>
      <c r="O24" s="48">
        <v>9605</v>
      </c>
      <c r="P24" s="43">
        <v>18675</v>
      </c>
      <c r="Q24" s="40">
        <f t="shared" si="0"/>
        <v>125939</v>
      </c>
    </row>
    <row r="25" spans="1:17" ht="17.25" customHeight="1" x14ac:dyDescent="0.15">
      <c r="A25" s="68"/>
      <c r="B25" s="36">
        <v>20</v>
      </c>
      <c r="C25" s="41" t="s">
        <v>39</v>
      </c>
      <c r="D25" s="38">
        <v>51</v>
      </c>
      <c r="E25" s="43">
        <v>2124</v>
      </c>
      <c r="F25" s="43">
        <v>6199</v>
      </c>
      <c r="G25" s="43">
        <v>6527</v>
      </c>
      <c r="H25" s="43">
        <v>8044</v>
      </c>
      <c r="I25" s="53">
        <v>11061</v>
      </c>
      <c r="J25" s="43">
        <v>8018</v>
      </c>
      <c r="K25" s="45">
        <v>8844</v>
      </c>
      <c r="L25" s="46">
        <v>8735</v>
      </c>
      <c r="M25" s="46">
        <v>8522</v>
      </c>
      <c r="N25" s="47">
        <v>9203</v>
      </c>
      <c r="O25" s="48">
        <v>7532</v>
      </c>
      <c r="P25" s="43">
        <v>13827</v>
      </c>
      <c r="Q25" s="40">
        <f t="shared" si="0"/>
        <v>98636</v>
      </c>
    </row>
    <row r="26" spans="1:17" ht="17.25" customHeight="1" x14ac:dyDescent="0.15">
      <c r="A26" s="68"/>
      <c r="B26" s="36">
        <v>21</v>
      </c>
      <c r="C26" s="41" t="s">
        <v>40</v>
      </c>
      <c r="D26" s="38">
        <v>131</v>
      </c>
      <c r="E26" s="43">
        <v>4066</v>
      </c>
      <c r="F26" s="43">
        <v>8260</v>
      </c>
      <c r="G26" s="43">
        <v>6549</v>
      </c>
      <c r="H26" s="43">
        <v>9568</v>
      </c>
      <c r="I26" s="53">
        <v>13254</v>
      </c>
      <c r="J26" s="43">
        <v>10569</v>
      </c>
      <c r="K26" s="45">
        <v>16295</v>
      </c>
      <c r="L26" s="46">
        <v>11650</v>
      </c>
      <c r="M26" s="46">
        <v>8311</v>
      </c>
      <c r="N26" s="47">
        <v>10946</v>
      </c>
      <c r="O26" s="48">
        <v>12543</v>
      </c>
      <c r="P26" s="43">
        <v>24514</v>
      </c>
      <c r="Q26" s="40">
        <f t="shared" si="0"/>
        <v>136525</v>
      </c>
    </row>
    <row r="27" spans="1:17" ht="17.25" customHeight="1" x14ac:dyDescent="0.15">
      <c r="A27" s="68"/>
      <c r="B27" s="36">
        <v>22</v>
      </c>
      <c r="C27" s="41" t="s">
        <v>41</v>
      </c>
      <c r="D27" s="38">
        <v>79</v>
      </c>
      <c r="E27" s="43">
        <v>459</v>
      </c>
      <c r="F27" s="43">
        <v>10959</v>
      </c>
      <c r="G27" s="43">
        <v>9741</v>
      </c>
      <c r="H27" s="43">
        <v>10614</v>
      </c>
      <c r="I27" s="53">
        <v>13875</v>
      </c>
      <c r="J27" s="43">
        <v>11708</v>
      </c>
      <c r="K27" s="45">
        <v>10138</v>
      </c>
      <c r="L27" s="46">
        <v>11607</v>
      </c>
      <c r="M27" s="46">
        <v>10897</v>
      </c>
      <c r="N27" s="47">
        <v>10854</v>
      </c>
      <c r="O27" s="48">
        <v>10848</v>
      </c>
      <c r="P27" s="43">
        <v>20748</v>
      </c>
      <c r="Q27" s="40">
        <f t="shared" si="0"/>
        <v>132448</v>
      </c>
    </row>
    <row r="28" spans="1:17" ht="17.25" customHeight="1" x14ac:dyDescent="0.15">
      <c r="A28" s="68"/>
      <c r="B28" s="36">
        <v>23</v>
      </c>
      <c r="C28" s="41" t="s">
        <v>42</v>
      </c>
      <c r="D28" s="38">
        <v>152</v>
      </c>
      <c r="E28" s="43">
        <v>771</v>
      </c>
      <c r="F28" s="43">
        <v>14316</v>
      </c>
      <c r="G28" s="43">
        <v>10173</v>
      </c>
      <c r="H28" s="43">
        <v>10992</v>
      </c>
      <c r="I28" s="53">
        <v>18646</v>
      </c>
      <c r="J28" s="43">
        <v>19184</v>
      </c>
      <c r="K28" s="45">
        <v>18499</v>
      </c>
      <c r="L28" s="46">
        <v>20336</v>
      </c>
      <c r="M28" s="46">
        <v>12082</v>
      </c>
      <c r="N28" s="47">
        <v>14301</v>
      </c>
      <c r="O28" s="48">
        <v>19739</v>
      </c>
      <c r="P28" s="43">
        <v>41122</v>
      </c>
      <c r="Q28" s="40">
        <f t="shared" si="0"/>
        <v>200161</v>
      </c>
    </row>
    <row r="29" spans="1:17" ht="17.25" customHeight="1" x14ac:dyDescent="0.15">
      <c r="A29" s="68"/>
      <c r="B29" s="36">
        <v>24</v>
      </c>
      <c r="C29" s="41" t="s">
        <v>43</v>
      </c>
      <c r="D29" s="38">
        <v>165</v>
      </c>
      <c r="E29" s="43">
        <v>9273</v>
      </c>
      <c r="F29" s="43">
        <v>11583</v>
      </c>
      <c r="G29" s="43">
        <v>10951</v>
      </c>
      <c r="H29" s="43">
        <v>16610</v>
      </c>
      <c r="I29" s="53">
        <v>20315</v>
      </c>
      <c r="J29" s="43">
        <v>14324</v>
      </c>
      <c r="K29" s="45">
        <v>29327</v>
      </c>
      <c r="L29" s="46">
        <v>15513</v>
      </c>
      <c r="M29" s="46">
        <v>13875</v>
      </c>
      <c r="N29" s="46">
        <v>18594</v>
      </c>
      <c r="O29" s="48">
        <v>19954</v>
      </c>
      <c r="P29" s="43">
        <v>30290</v>
      </c>
      <c r="Q29" s="40">
        <f t="shared" si="0"/>
        <v>210609</v>
      </c>
    </row>
    <row r="30" spans="1:17" ht="17.25" customHeight="1" x14ac:dyDescent="0.15">
      <c r="A30" s="68"/>
      <c r="B30" s="36">
        <v>25</v>
      </c>
      <c r="C30" s="41" t="s">
        <v>44</v>
      </c>
      <c r="D30" s="38">
        <v>75</v>
      </c>
      <c r="E30" s="43">
        <v>4206</v>
      </c>
      <c r="F30" s="43">
        <v>8853</v>
      </c>
      <c r="G30" s="43">
        <v>9677</v>
      </c>
      <c r="H30" s="43">
        <v>12082</v>
      </c>
      <c r="I30" s="53">
        <v>15123</v>
      </c>
      <c r="J30" s="43">
        <v>10948</v>
      </c>
      <c r="K30" s="45">
        <v>12546</v>
      </c>
      <c r="L30" s="46">
        <v>12172</v>
      </c>
      <c r="M30" s="46">
        <v>11714</v>
      </c>
      <c r="N30" s="47">
        <v>12841</v>
      </c>
      <c r="O30" s="48">
        <v>10140</v>
      </c>
      <c r="P30" s="43">
        <v>19649</v>
      </c>
      <c r="Q30" s="40">
        <f t="shared" si="0"/>
        <v>139951</v>
      </c>
    </row>
    <row r="31" spans="1:17" ht="17.25" customHeight="1" x14ac:dyDescent="0.15">
      <c r="A31" s="68"/>
      <c r="B31" s="36">
        <v>26</v>
      </c>
      <c r="C31" s="41" t="s">
        <v>45</v>
      </c>
      <c r="D31" s="38">
        <v>256</v>
      </c>
      <c r="E31" s="43">
        <v>11264</v>
      </c>
      <c r="F31" s="43">
        <v>12212</v>
      </c>
      <c r="G31" s="43">
        <v>13348</v>
      </c>
      <c r="H31" s="43">
        <v>19872</v>
      </c>
      <c r="I31" s="53">
        <v>22788</v>
      </c>
      <c r="J31" s="43">
        <v>13759</v>
      </c>
      <c r="K31" s="45">
        <v>36221</v>
      </c>
      <c r="L31" s="46">
        <v>14874</v>
      </c>
      <c r="M31" s="46">
        <v>14612</v>
      </c>
      <c r="N31" s="48">
        <v>20996</v>
      </c>
      <c r="O31" s="48">
        <v>19319</v>
      </c>
      <c r="P31" s="43">
        <v>33207</v>
      </c>
      <c r="Q31" s="40">
        <f t="shared" si="0"/>
        <v>232472</v>
      </c>
    </row>
    <row r="32" spans="1:17" ht="17.25" customHeight="1" x14ac:dyDescent="0.15">
      <c r="A32" s="68"/>
      <c r="B32" s="36">
        <v>27</v>
      </c>
      <c r="C32" s="41" t="s">
        <v>46</v>
      </c>
      <c r="D32" s="38">
        <v>91</v>
      </c>
      <c r="E32" s="43">
        <v>2818</v>
      </c>
      <c r="F32" s="43">
        <v>10223</v>
      </c>
      <c r="G32" s="43">
        <v>10155</v>
      </c>
      <c r="H32" s="43">
        <v>13330</v>
      </c>
      <c r="I32" s="53">
        <v>13639</v>
      </c>
      <c r="J32" s="43">
        <v>11682</v>
      </c>
      <c r="K32" s="45">
        <v>11706</v>
      </c>
      <c r="L32" s="46">
        <v>13300</v>
      </c>
      <c r="M32" s="46">
        <v>12470</v>
      </c>
      <c r="N32" s="47">
        <v>12452</v>
      </c>
      <c r="O32" s="48">
        <v>12106</v>
      </c>
      <c r="P32" s="43">
        <v>23524</v>
      </c>
      <c r="Q32" s="40">
        <f t="shared" si="0"/>
        <v>147405</v>
      </c>
    </row>
    <row r="33" spans="1:18" ht="17.25" customHeight="1" x14ac:dyDescent="0.15">
      <c r="A33" s="68"/>
      <c r="B33" s="36">
        <v>28</v>
      </c>
      <c r="C33" s="41" t="s">
        <v>47</v>
      </c>
      <c r="D33" s="38">
        <v>198</v>
      </c>
      <c r="E33" s="43">
        <v>6329</v>
      </c>
      <c r="F33" s="43">
        <v>11836</v>
      </c>
      <c r="G33" s="43">
        <v>10641</v>
      </c>
      <c r="H33" s="43">
        <v>15839</v>
      </c>
      <c r="I33" s="53">
        <v>20738</v>
      </c>
      <c r="J33" s="43">
        <v>18304</v>
      </c>
      <c r="K33" s="45">
        <v>26834</v>
      </c>
      <c r="L33" s="46">
        <v>18519</v>
      </c>
      <c r="M33" s="46">
        <v>12707</v>
      </c>
      <c r="N33" s="46">
        <v>17904</v>
      </c>
      <c r="O33" s="48">
        <v>19319</v>
      </c>
      <c r="P33" s="43">
        <v>39390</v>
      </c>
      <c r="Q33" s="40">
        <f t="shared" si="0"/>
        <v>218360</v>
      </c>
    </row>
    <row r="34" spans="1:18" ht="17.25" customHeight="1" x14ac:dyDescent="0.15">
      <c r="A34" s="68"/>
      <c r="B34" s="36">
        <v>29</v>
      </c>
      <c r="C34" s="41" t="s">
        <v>48</v>
      </c>
      <c r="D34" s="38">
        <v>59</v>
      </c>
      <c r="E34" s="43">
        <v>4750</v>
      </c>
      <c r="F34" s="43">
        <v>7371</v>
      </c>
      <c r="G34" s="43">
        <v>9278</v>
      </c>
      <c r="H34" s="43">
        <v>10440</v>
      </c>
      <c r="I34" s="53">
        <v>11004</v>
      </c>
      <c r="J34" s="43">
        <v>6196</v>
      </c>
      <c r="K34" s="45">
        <v>10045</v>
      </c>
      <c r="L34" s="46">
        <v>10030</v>
      </c>
      <c r="M34" s="46">
        <v>9985</v>
      </c>
      <c r="N34" s="47">
        <v>9835</v>
      </c>
      <c r="O34" s="48">
        <v>8651</v>
      </c>
      <c r="P34" s="43">
        <v>15107</v>
      </c>
      <c r="Q34" s="40">
        <f t="shared" si="0"/>
        <v>112692</v>
      </c>
    </row>
    <row r="35" spans="1:18" ht="17.25" customHeight="1" x14ac:dyDescent="0.15">
      <c r="A35" s="68"/>
      <c r="B35" s="36">
        <v>30</v>
      </c>
      <c r="C35" s="41" t="s">
        <v>87</v>
      </c>
      <c r="D35" s="38">
        <v>190</v>
      </c>
      <c r="E35" s="43">
        <v>9653</v>
      </c>
      <c r="F35" s="43">
        <v>15421</v>
      </c>
      <c r="G35" s="43">
        <v>16694</v>
      </c>
      <c r="H35" s="43">
        <v>20950</v>
      </c>
      <c r="I35" s="53">
        <v>25939</v>
      </c>
      <c r="J35" s="43">
        <v>21027</v>
      </c>
      <c r="K35" s="45">
        <v>27364</v>
      </c>
      <c r="L35" s="46">
        <v>19355</v>
      </c>
      <c r="M35" s="46">
        <v>19591</v>
      </c>
      <c r="N35" s="47">
        <v>22592</v>
      </c>
      <c r="O35" s="48">
        <v>23164</v>
      </c>
      <c r="P35" s="43">
        <v>42541</v>
      </c>
      <c r="Q35" s="40">
        <f t="shared" si="0"/>
        <v>264291</v>
      </c>
      <c r="R35" s="34" t="s">
        <v>92</v>
      </c>
    </row>
    <row r="36" spans="1:18" ht="17.25" customHeight="1" x14ac:dyDescent="0.15">
      <c r="A36" s="69"/>
      <c r="B36" s="57">
        <v>31</v>
      </c>
      <c r="C36" s="58" t="s">
        <v>98</v>
      </c>
      <c r="D36" s="59">
        <v>72</v>
      </c>
      <c r="E36" s="56"/>
      <c r="F36" s="60"/>
      <c r="G36" s="60"/>
      <c r="H36" s="60"/>
      <c r="I36" s="61"/>
      <c r="J36" s="60"/>
      <c r="K36" s="62"/>
      <c r="L36" s="63"/>
      <c r="M36" s="64"/>
      <c r="N36" s="65"/>
      <c r="O36" s="65"/>
      <c r="P36" s="60"/>
      <c r="Q36" s="66"/>
      <c r="R36" s="35">
        <f>SUM(Q6:Q36)</f>
        <v>4517740</v>
      </c>
    </row>
    <row r="37" spans="1:18" ht="17.25" customHeight="1" x14ac:dyDescent="0.15">
      <c r="A37" s="67" t="s">
        <v>91</v>
      </c>
      <c r="B37" s="36">
        <v>1</v>
      </c>
      <c r="C37" s="41" t="s">
        <v>88</v>
      </c>
      <c r="D37" s="38">
        <v>92</v>
      </c>
      <c r="E37" s="43">
        <v>7983</v>
      </c>
      <c r="F37" s="43">
        <v>14448</v>
      </c>
      <c r="G37" s="43">
        <v>15779</v>
      </c>
      <c r="H37" s="43">
        <v>17593</v>
      </c>
      <c r="I37" s="43">
        <v>19844</v>
      </c>
      <c r="J37" s="43">
        <v>15013</v>
      </c>
      <c r="K37" s="45">
        <v>22634</v>
      </c>
      <c r="L37" s="45">
        <v>18420</v>
      </c>
      <c r="M37" s="49">
        <v>17765</v>
      </c>
      <c r="N37" s="49">
        <v>17803</v>
      </c>
      <c r="O37" s="49">
        <v>14882</v>
      </c>
      <c r="P37" s="43">
        <v>25520</v>
      </c>
      <c r="Q37" s="40">
        <f t="shared" si="0"/>
        <v>207684</v>
      </c>
    </row>
    <row r="38" spans="1:18" ht="17.25" customHeight="1" x14ac:dyDescent="0.15">
      <c r="A38" s="68"/>
      <c r="B38" s="36">
        <v>2</v>
      </c>
      <c r="C38" s="41" t="s">
        <v>49</v>
      </c>
      <c r="D38" s="38">
        <v>61</v>
      </c>
      <c r="E38" s="43">
        <v>4739</v>
      </c>
      <c r="F38" s="43">
        <v>9548</v>
      </c>
      <c r="G38" s="43">
        <v>9994</v>
      </c>
      <c r="H38" s="43">
        <v>11413</v>
      </c>
      <c r="I38" s="43">
        <v>15418</v>
      </c>
      <c r="J38" s="43">
        <v>14815</v>
      </c>
      <c r="K38" s="45">
        <v>11984</v>
      </c>
      <c r="L38" s="45">
        <v>10906</v>
      </c>
      <c r="M38" s="49">
        <v>12032</v>
      </c>
      <c r="N38" s="49">
        <v>11689</v>
      </c>
      <c r="O38" s="49">
        <v>10204</v>
      </c>
      <c r="P38" s="43">
        <v>17043</v>
      </c>
      <c r="Q38" s="40">
        <f t="shared" si="0"/>
        <v>139785</v>
      </c>
    </row>
    <row r="39" spans="1:18" ht="17.25" customHeight="1" x14ac:dyDescent="0.15">
      <c r="A39" s="68"/>
      <c r="B39" s="36">
        <v>3</v>
      </c>
      <c r="C39" s="41" t="s">
        <v>50</v>
      </c>
      <c r="D39" s="38">
        <v>176</v>
      </c>
      <c r="E39" s="43">
        <v>1445</v>
      </c>
      <c r="F39" s="43">
        <v>17672</v>
      </c>
      <c r="G39" s="43">
        <v>14443</v>
      </c>
      <c r="H39" s="43">
        <v>13714</v>
      </c>
      <c r="I39" s="43">
        <v>23280</v>
      </c>
      <c r="J39" s="43">
        <v>28540</v>
      </c>
      <c r="K39" s="45">
        <v>27191</v>
      </c>
      <c r="L39" s="45">
        <v>24019</v>
      </c>
      <c r="M39" s="49">
        <v>15024</v>
      </c>
      <c r="N39" s="49">
        <v>18391</v>
      </c>
      <c r="O39" s="49">
        <v>23976</v>
      </c>
      <c r="P39" s="43">
        <v>49291</v>
      </c>
      <c r="Q39" s="40">
        <f t="shared" si="0"/>
        <v>256986</v>
      </c>
    </row>
    <row r="40" spans="1:18" ht="17.25" customHeight="1" x14ac:dyDescent="0.15">
      <c r="A40" s="68"/>
      <c r="B40" s="36">
        <v>4</v>
      </c>
      <c r="C40" s="41" t="s">
        <v>51</v>
      </c>
      <c r="D40" s="38">
        <v>181</v>
      </c>
      <c r="E40" s="43">
        <v>10202</v>
      </c>
      <c r="F40" s="43">
        <v>12831</v>
      </c>
      <c r="G40" s="43">
        <v>12138</v>
      </c>
      <c r="H40" s="43">
        <v>15729</v>
      </c>
      <c r="I40" s="43">
        <v>23935</v>
      </c>
      <c r="J40" s="43">
        <v>16514</v>
      </c>
      <c r="K40" s="45">
        <v>32605</v>
      </c>
      <c r="L40" s="45">
        <v>12572</v>
      </c>
      <c r="M40" s="49">
        <v>12662</v>
      </c>
      <c r="N40" s="49">
        <v>17458</v>
      </c>
      <c r="O40" s="49">
        <v>16026</v>
      </c>
      <c r="P40" s="43">
        <v>28095</v>
      </c>
      <c r="Q40" s="40">
        <f t="shared" si="0"/>
        <v>210767</v>
      </c>
    </row>
    <row r="41" spans="1:18" ht="17.25" customHeight="1" x14ac:dyDescent="0.15">
      <c r="A41" s="68"/>
      <c r="B41" s="36">
        <v>5</v>
      </c>
      <c r="C41" s="41" t="s">
        <v>52</v>
      </c>
      <c r="D41" s="38">
        <v>69</v>
      </c>
      <c r="E41" s="43">
        <v>2691</v>
      </c>
      <c r="F41" s="43">
        <v>11736</v>
      </c>
      <c r="G41" s="43">
        <v>11238</v>
      </c>
      <c r="H41" s="43">
        <v>11253</v>
      </c>
      <c r="I41" s="43">
        <v>16701</v>
      </c>
      <c r="J41" s="43">
        <v>13887</v>
      </c>
      <c r="K41" s="45">
        <v>12443</v>
      </c>
      <c r="L41" s="45">
        <v>13704</v>
      </c>
      <c r="M41" s="49">
        <v>12732</v>
      </c>
      <c r="N41" s="49">
        <v>13035</v>
      </c>
      <c r="O41" s="49">
        <v>11603</v>
      </c>
      <c r="P41" s="43">
        <v>20189</v>
      </c>
      <c r="Q41" s="40">
        <f t="shared" si="0"/>
        <v>151212</v>
      </c>
    </row>
    <row r="42" spans="1:18" ht="17.25" customHeight="1" x14ac:dyDescent="0.15">
      <c r="A42" s="68"/>
      <c r="B42" s="36">
        <v>6</v>
      </c>
      <c r="C42" s="41" t="s">
        <v>53</v>
      </c>
      <c r="D42" s="38">
        <v>70</v>
      </c>
      <c r="E42" s="43">
        <v>393</v>
      </c>
      <c r="F42" s="43">
        <v>11688</v>
      </c>
      <c r="G42" s="43">
        <v>13063</v>
      </c>
      <c r="H42" s="43">
        <v>13357</v>
      </c>
      <c r="I42" s="43">
        <v>14374</v>
      </c>
      <c r="J42" s="43">
        <v>14483</v>
      </c>
      <c r="K42" s="45">
        <v>11658</v>
      </c>
      <c r="L42" s="45">
        <v>14328</v>
      </c>
      <c r="M42" s="49">
        <v>13688</v>
      </c>
      <c r="N42" s="49">
        <v>13814</v>
      </c>
      <c r="O42" s="49">
        <v>13495</v>
      </c>
      <c r="P42" s="43">
        <v>22937</v>
      </c>
      <c r="Q42" s="40">
        <f t="shared" si="0"/>
        <v>157278</v>
      </c>
    </row>
    <row r="43" spans="1:18" ht="17.25" customHeight="1" x14ac:dyDescent="0.15">
      <c r="A43" s="68"/>
      <c r="B43" s="36">
        <v>7</v>
      </c>
      <c r="C43" s="41" t="s">
        <v>54</v>
      </c>
      <c r="D43" s="38">
        <v>108</v>
      </c>
      <c r="E43" s="43">
        <v>3652</v>
      </c>
      <c r="F43" s="43">
        <v>11506</v>
      </c>
      <c r="G43" s="43">
        <v>13257</v>
      </c>
      <c r="H43" s="43">
        <v>14651</v>
      </c>
      <c r="I43" s="43">
        <v>16056</v>
      </c>
      <c r="J43" s="43">
        <v>19066</v>
      </c>
      <c r="K43" s="45">
        <v>21491</v>
      </c>
      <c r="L43" s="45">
        <v>17376</v>
      </c>
      <c r="M43" s="49">
        <v>10435</v>
      </c>
      <c r="N43" s="49">
        <v>11777</v>
      </c>
      <c r="O43" s="49">
        <v>14107</v>
      </c>
      <c r="P43" s="43">
        <v>24950</v>
      </c>
      <c r="Q43" s="40">
        <f t="shared" si="0"/>
        <v>178324</v>
      </c>
    </row>
    <row r="44" spans="1:18" ht="17.25" customHeight="1" x14ac:dyDescent="0.15">
      <c r="A44" s="68"/>
      <c r="B44" s="36">
        <v>8</v>
      </c>
      <c r="C44" s="41" t="s">
        <v>55</v>
      </c>
      <c r="D44" s="38">
        <v>59</v>
      </c>
      <c r="E44" s="43">
        <v>3838</v>
      </c>
      <c r="F44" s="43">
        <v>9755</v>
      </c>
      <c r="G44" s="43">
        <v>11250</v>
      </c>
      <c r="H44" s="43">
        <v>13602</v>
      </c>
      <c r="I44" s="43">
        <v>16481</v>
      </c>
      <c r="J44" s="43">
        <v>12720</v>
      </c>
      <c r="K44" s="45">
        <v>13228</v>
      </c>
      <c r="L44" s="45">
        <v>12317</v>
      </c>
      <c r="M44" s="49">
        <v>12783</v>
      </c>
      <c r="N44" s="49">
        <v>12372</v>
      </c>
      <c r="O44" s="49">
        <v>10189</v>
      </c>
      <c r="P44" s="43">
        <v>17906</v>
      </c>
      <c r="Q44" s="40">
        <f t="shared" si="0"/>
        <v>146441</v>
      </c>
    </row>
    <row r="45" spans="1:18" ht="17.25" customHeight="1" x14ac:dyDescent="0.15">
      <c r="A45" s="68"/>
      <c r="B45" s="36">
        <v>9</v>
      </c>
      <c r="C45" s="41" t="s">
        <v>56</v>
      </c>
      <c r="D45" s="38">
        <v>134</v>
      </c>
      <c r="E45" s="43">
        <v>10759</v>
      </c>
      <c r="F45" s="43">
        <v>14315</v>
      </c>
      <c r="G45" s="43">
        <v>13076</v>
      </c>
      <c r="H45" s="43">
        <v>15830</v>
      </c>
      <c r="I45" s="43">
        <v>18639</v>
      </c>
      <c r="J45" s="43">
        <v>15068</v>
      </c>
      <c r="K45" s="45">
        <v>26730</v>
      </c>
      <c r="L45" s="45">
        <v>13604</v>
      </c>
      <c r="M45" s="49">
        <v>15337</v>
      </c>
      <c r="N45" s="49">
        <v>20234</v>
      </c>
      <c r="O45" s="49">
        <v>16590</v>
      </c>
      <c r="P45" s="43">
        <v>26976</v>
      </c>
      <c r="Q45" s="40">
        <f t="shared" si="0"/>
        <v>207158</v>
      </c>
    </row>
    <row r="46" spans="1:18" ht="17.25" customHeight="1" x14ac:dyDescent="0.15">
      <c r="A46" s="68"/>
      <c r="B46" s="36">
        <v>10</v>
      </c>
      <c r="C46" s="41" t="s">
        <v>57</v>
      </c>
      <c r="D46" s="38">
        <v>154</v>
      </c>
      <c r="E46" s="43">
        <v>3847</v>
      </c>
      <c r="F46" s="43">
        <v>11722</v>
      </c>
      <c r="G46" s="43">
        <v>10569</v>
      </c>
      <c r="H46" s="43">
        <v>10241</v>
      </c>
      <c r="I46" s="43">
        <v>12935</v>
      </c>
      <c r="J46" s="43">
        <v>17777</v>
      </c>
      <c r="K46" s="45">
        <v>18550</v>
      </c>
      <c r="L46" s="45">
        <v>13841</v>
      </c>
      <c r="M46" s="49">
        <v>10839</v>
      </c>
      <c r="N46" s="49">
        <v>13981</v>
      </c>
      <c r="O46" s="49">
        <v>16139</v>
      </c>
      <c r="P46" s="43">
        <v>27730</v>
      </c>
      <c r="Q46" s="40">
        <f t="shared" si="0"/>
        <v>168171</v>
      </c>
    </row>
    <row r="47" spans="1:18" ht="17.25" customHeight="1" x14ac:dyDescent="0.15">
      <c r="A47" s="68"/>
      <c r="B47" s="36">
        <v>11</v>
      </c>
      <c r="C47" s="41" t="s">
        <v>58</v>
      </c>
      <c r="D47" s="38">
        <v>109</v>
      </c>
      <c r="E47" s="43">
        <v>556</v>
      </c>
      <c r="F47" s="43">
        <v>12320</v>
      </c>
      <c r="G47" s="43">
        <v>9752</v>
      </c>
      <c r="H47" s="43">
        <v>8804</v>
      </c>
      <c r="I47" s="43">
        <v>11935</v>
      </c>
      <c r="J47" s="43">
        <v>15573</v>
      </c>
      <c r="K47" s="45">
        <v>15601</v>
      </c>
      <c r="L47" s="45">
        <v>15973</v>
      </c>
      <c r="M47" s="49">
        <v>10144</v>
      </c>
      <c r="N47" s="49">
        <v>10888</v>
      </c>
      <c r="O47" s="49">
        <v>14991</v>
      </c>
      <c r="P47" s="43">
        <v>26697</v>
      </c>
      <c r="Q47" s="40">
        <f t="shared" si="0"/>
        <v>153234</v>
      </c>
    </row>
    <row r="48" spans="1:18" ht="17.25" customHeight="1" x14ac:dyDescent="0.15">
      <c r="A48" s="68"/>
      <c r="B48" s="36">
        <v>12</v>
      </c>
      <c r="C48" s="41" t="s">
        <v>59</v>
      </c>
      <c r="D48" s="38">
        <v>57</v>
      </c>
      <c r="E48" s="43">
        <v>2205</v>
      </c>
      <c r="F48" s="43">
        <v>10283</v>
      </c>
      <c r="G48" s="43">
        <v>10514</v>
      </c>
      <c r="H48" s="43">
        <v>10756</v>
      </c>
      <c r="I48" s="43">
        <v>12705</v>
      </c>
      <c r="J48" s="43">
        <v>13114</v>
      </c>
      <c r="K48" s="45">
        <v>10083</v>
      </c>
      <c r="L48" s="45">
        <v>10140</v>
      </c>
      <c r="M48" s="49">
        <v>11881</v>
      </c>
      <c r="N48" s="49">
        <v>10786</v>
      </c>
      <c r="O48" s="49">
        <v>9858</v>
      </c>
      <c r="P48" s="43">
        <v>17943</v>
      </c>
      <c r="Q48" s="40">
        <f>SUM(E48:P48)</f>
        <v>130268</v>
      </c>
    </row>
    <row r="49" spans="1:18" ht="17.25" customHeight="1" x14ac:dyDescent="0.15">
      <c r="A49" s="68"/>
      <c r="B49" s="36">
        <v>13</v>
      </c>
      <c r="C49" s="41" t="s">
        <v>60</v>
      </c>
      <c r="D49" s="38">
        <v>136</v>
      </c>
      <c r="E49" s="43">
        <v>5179</v>
      </c>
      <c r="F49" s="43">
        <v>11857</v>
      </c>
      <c r="G49" s="43">
        <v>9532</v>
      </c>
      <c r="H49" s="43">
        <v>11120</v>
      </c>
      <c r="I49" s="43">
        <v>13242</v>
      </c>
      <c r="J49" s="43">
        <v>15465</v>
      </c>
      <c r="K49" s="45">
        <v>19915</v>
      </c>
      <c r="L49" s="45">
        <v>14294</v>
      </c>
      <c r="M49" s="49">
        <v>10569</v>
      </c>
      <c r="N49" s="49">
        <v>14072</v>
      </c>
      <c r="O49" s="49">
        <v>15545</v>
      </c>
      <c r="P49" s="43">
        <v>30551</v>
      </c>
      <c r="Q49" s="40">
        <f t="shared" si="0"/>
        <v>171341</v>
      </c>
    </row>
    <row r="50" spans="1:18" ht="17.25" customHeight="1" x14ac:dyDescent="0.15">
      <c r="A50" s="68"/>
      <c r="B50" s="36">
        <v>14</v>
      </c>
      <c r="C50" s="41" t="s">
        <v>61</v>
      </c>
      <c r="D50" s="38">
        <v>154</v>
      </c>
      <c r="E50" s="43">
        <v>8551</v>
      </c>
      <c r="F50" s="43">
        <v>13028</v>
      </c>
      <c r="G50" s="43">
        <v>13561</v>
      </c>
      <c r="H50" s="43">
        <v>16884</v>
      </c>
      <c r="I50" s="43">
        <v>21468</v>
      </c>
      <c r="J50" s="43">
        <v>16225</v>
      </c>
      <c r="K50" s="45">
        <v>30202</v>
      </c>
      <c r="L50" s="45">
        <v>16194</v>
      </c>
      <c r="M50" s="49">
        <v>16643</v>
      </c>
      <c r="N50" s="49">
        <v>19171</v>
      </c>
      <c r="O50" s="49">
        <v>18326</v>
      </c>
      <c r="P50" s="43">
        <v>34036</v>
      </c>
      <c r="Q50" s="40">
        <f t="shared" si="0"/>
        <v>224289</v>
      </c>
      <c r="R50" s="34" t="s">
        <v>93</v>
      </c>
    </row>
    <row r="51" spans="1:18" ht="17.25" customHeight="1" thickBot="1" x14ac:dyDescent="0.2">
      <c r="A51" s="69"/>
      <c r="B51" s="36">
        <v>15</v>
      </c>
      <c r="C51" s="41" t="s">
        <v>62</v>
      </c>
      <c r="D51" s="39">
        <v>126</v>
      </c>
      <c r="E51" s="44">
        <v>3140</v>
      </c>
      <c r="F51" s="44">
        <v>11645</v>
      </c>
      <c r="G51" s="44">
        <v>10809</v>
      </c>
      <c r="H51" s="44">
        <v>11559</v>
      </c>
      <c r="I51" s="44">
        <v>16258</v>
      </c>
      <c r="J51" s="44">
        <v>17703</v>
      </c>
      <c r="K51" s="50">
        <v>19096</v>
      </c>
      <c r="L51" s="50">
        <v>15999</v>
      </c>
      <c r="M51" s="51">
        <v>10751</v>
      </c>
      <c r="N51" s="51">
        <v>12728</v>
      </c>
      <c r="O51" s="51">
        <v>14427</v>
      </c>
      <c r="P51" s="44">
        <v>28922</v>
      </c>
      <c r="Q51" s="42">
        <f t="shared" si="0"/>
        <v>173037</v>
      </c>
      <c r="R51" s="35">
        <f>SUM(Q37:Q51)</f>
        <v>2675975</v>
      </c>
    </row>
    <row r="53" spans="1:18" x14ac:dyDescent="0.15">
      <c r="A53" s="73" t="s">
        <v>95</v>
      </c>
      <c r="B53" s="73"/>
      <c r="C53" s="73"/>
      <c r="D53" s="73"/>
    </row>
    <row r="54" spans="1:18" x14ac:dyDescent="0.15">
      <c r="A54" s="34" t="s">
        <v>94</v>
      </c>
    </row>
    <row r="55" spans="1:18" x14ac:dyDescent="0.15">
      <c r="A55" s="34" t="s">
        <v>100</v>
      </c>
    </row>
    <row r="56" spans="1:18" x14ac:dyDescent="0.15">
      <c r="A56" s="34" t="s">
        <v>101</v>
      </c>
    </row>
    <row r="57" spans="1:18" x14ac:dyDescent="0.15">
      <c r="A57" s="34" t="s">
        <v>99</v>
      </c>
    </row>
  </sheetData>
  <sheetProtection password="D821" sheet="1" objects="1" scenarios="1"/>
  <mergeCells count="11">
    <mergeCell ref="A37:A51"/>
    <mergeCell ref="I4:K4"/>
    <mergeCell ref="A6:A36"/>
    <mergeCell ref="L4:P4"/>
    <mergeCell ref="A53:D53"/>
    <mergeCell ref="D3:D5"/>
    <mergeCell ref="E3:Q3"/>
    <mergeCell ref="C3:C5"/>
    <mergeCell ref="Q4:Q5"/>
    <mergeCell ref="A3:B5"/>
    <mergeCell ref="E4:H4"/>
  </mergeCells>
  <phoneticPr fontId="2"/>
  <pageMargins left="0.59055118110236227" right="0.19685039370078741" top="0.98425196850393704" bottom="0.27559055118110237" header="0.31496062992125984" footer="0.31496062992125984"/>
  <pageSetup paperSize="8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9"/>
  <sheetViews>
    <sheetView zoomScale="130" zoomScaleNormal="13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1" sqref="G1"/>
    </sheetView>
  </sheetViews>
  <sheetFormatPr defaultRowHeight="13.5" x14ac:dyDescent="0.15"/>
  <cols>
    <col min="1" max="1" width="3.375" customWidth="1"/>
    <col min="2" max="2" width="21.75" customWidth="1"/>
    <col min="3" max="3" width="17.125" customWidth="1"/>
    <col min="4" max="20" width="12.625" customWidth="1"/>
  </cols>
  <sheetData>
    <row r="1" spans="1:20" x14ac:dyDescent="0.15">
      <c r="A1" t="s">
        <v>3</v>
      </c>
    </row>
    <row r="3" spans="1:20" x14ac:dyDescent="0.15">
      <c r="A3" s="91"/>
      <c r="B3" s="92" t="s">
        <v>0</v>
      </c>
      <c r="C3" s="93" t="s">
        <v>14</v>
      </c>
      <c r="D3" s="97" t="s">
        <v>13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</row>
    <row r="4" spans="1:20" ht="28.5" customHeight="1" x14ac:dyDescent="0.15">
      <c r="A4" s="91"/>
      <c r="B4" s="92"/>
      <c r="C4" s="93"/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63</v>
      </c>
      <c r="N4" s="2" t="s">
        <v>64</v>
      </c>
      <c r="O4" s="2" t="s">
        <v>65</v>
      </c>
      <c r="P4" s="2" t="s">
        <v>66</v>
      </c>
      <c r="Q4" s="2" t="s">
        <v>67</v>
      </c>
      <c r="R4" s="2" t="s">
        <v>68</v>
      </c>
      <c r="S4" s="2" t="s">
        <v>69</v>
      </c>
      <c r="T4" s="2" t="s">
        <v>70</v>
      </c>
    </row>
    <row r="5" spans="1:20" x14ac:dyDescent="0.15">
      <c r="A5" s="88">
        <v>1</v>
      </c>
      <c r="B5" s="88" t="e">
        <f>#REF!</f>
        <v>#REF!</v>
      </c>
      <c r="C5" s="3" t="s">
        <v>15</v>
      </c>
      <c r="D5" s="4">
        <v>38</v>
      </c>
      <c r="E5" s="4">
        <v>54</v>
      </c>
      <c r="F5" s="4">
        <v>51</v>
      </c>
      <c r="G5" s="5">
        <v>62</v>
      </c>
      <c r="H5" s="5">
        <v>60</v>
      </c>
      <c r="I5" s="6">
        <v>37</v>
      </c>
      <c r="J5" s="5">
        <v>39</v>
      </c>
      <c r="K5" s="5">
        <v>46</v>
      </c>
      <c r="L5" s="5">
        <v>83</v>
      </c>
      <c r="M5" s="5">
        <v>60</v>
      </c>
      <c r="N5" s="5">
        <v>65</v>
      </c>
      <c r="O5" s="5">
        <v>51</v>
      </c>
      <c r="P5" s="5">
        <v>47</v>
      </c>
      <c r="Q5" s="5">
        <v>62</v>
      </c>
      <c r="R5" s="5">
        <v>58</v>
      </c>
      <c r="S5" s="5">
        <v>70</v>
      </c>
      <c r="T5" s="5">
        <v>63</v>
      </c>
    </row>
    <row r="6" spans="1:20" x14ac:dyDescent="0.15">
      <c r="A6" s="89"/>
      <c r="B6" s="89"/>
      <c r="C6" s="3" t="s">
        <v>16</v>
      </c>
      <c r="D6" s="4">
        <v>7674</v>
      </c>
      <c r="E6" s="4">
        <v>9069</v>
      </c>
      <c r="F6" s="4">
        <v>7199</v>
      </c>
      <c r="G6" s="5">
        <v>11151</v>
      </c>
      <c r="H6" s="5">
        <v>9535</v>
      </c>
      <c r="I6" s="6">
        <v>6475</v>
      </c>
      <c r="J6" s="5">
        <v>7833</v>
      </c>
      <c r="K6" s="5">
        <v>9895</v>
      </c>
      <c r="L6" s="5">
        <v>13435</v>
      </c>
      <c r="M6" s="5">
        <v>11119</v>
      </c>
      <c r="N6" s="5">
        <v>10098</v>
      </c>
      <c r="O6" s="5">
        <v>9164</v>
      </c>
      <c r="P6" s="5">
        <v>9466</v>
      </c>
      <c r="Q6" s="5">
        <v>9456</v>
      </c>
      <c r="R6" s="5">
        <v>8548</v>
      </c>
      <c r="S6" s="5">
        <v>12465</v>
      </c>
      <c r="T6" s="5">
        <v>10160</v>
      </c>
    </row>
    <row r="7" spans="1:20" x14ac:dyDescent="0.15">
      <c r="A7" s="90"/>
      <c r="B7" s="90"/>
      <c r="C7" s="3" t="s">
        <v>17</v>
      </c>
      <c r="D7" s="4">
        <v>100</v>
      </c>
      <c r="E7" s="4">
        <v>100</v>
      </c>
      <c r="F7" s="4">
        <v>100</v>
      </c>
      <c r="G7" s="4">
        <v>100</v>
      </c>
      <c r="H7" s="4">
        <v>100</v>
      </c>
      <c r="I7" s="4">
        <v>100</v>
      </c>
      <c r="J7" s="4">
        <v>100</v>
      </c>
      <c r="K7" s="4">
        <v>100</v>
      </c>
      <c r="L7" s="4">
        <v>100</v>
      </c>
      <c r="M7" s="4">
        <v>100</v>
      </c>
      <c r="N7" s="4">
        <v>100</v>
      </c>
      <c r="O7" s="4">
        <v>100</v>
      </c>
      <c r="P7" s="4">
        <v>100</v>
      </c>
      <c r="Q7" s="4">
        <v>100</v>
      </c>
      <c r="R7" s="4">
        <v>100</v>
      </c>
      <c r="S7" s="4">
        <v>100</v>
      </c>
      <c r="T7" s="4">
        <v>100</v>
      </c>
    </row>
    <row r="8" spans="1:20" x14ac:dyDescent="0.15">
      <c r="A8" s="88">
        <v>2</v>
      </c>
      <c r="B8" s="88" t="e">
        <f>#REF!</f>
        <v>#REF!</v>
      </c>
      <c r="C8" s="3" t="s">
        <v>15</v>
      </c>
      <c r="D8" s="4">
        <v>42</v>
      </c>
      <c r="E8" s="4">
        <v>60</v>
      </c>
      <c r="F8" s="4">
        <v>61</v>
      </c>
      <c r="G8" s="5">
        <v>53</v>
      </c>
      <c r="H8" s="5">
        <v>57</v>
      </c>
      <c r="I8" s="6">
        <v>44</v>
      </c>
      <c r="J8" s="5">
        <v>35</v>
      </c>
      <c r="K8" s="5">
        <v>37</v>
      </c>
      <c r="L8" s="5">
        <v>57</v>
      </c>
      <c r="M8" s="5">
        <v>61</v>
      </c>
      <c r="N8" s="5">
        <v>50</v>
      </c>
      <c r="O8" s="5">
        <v>46</v>
      </c>
      <c r="P8" s="5">
        <v>41</v>
      </c>
      <c r="Q8" s="5">
        <v>45</v>
      </c>
      <c r="R8" s="5">
        <v>46</v>
      </c>
      <c r="S8" s="5">
        <v>59</v>
      </c>
      <c r="T8" s="5">
        <v>60</v>
      </c>
    </row>
    <row r="9" spans="1:20" x14ac:dyDescent="0.15">
      <c r="A9" s="89"/>
      <c r="B9" s="89"/>
      <c r="C9" s="3" t="s">
        <v>16</v>
      </c>
      <c r="D9" s="4">
        <v>9226</v>
      </c>
      <c r="E9" s="4">
        <v>9321</v>
      </c>
      <c r="F9" s="4">
        <v>8022</v>
      </c>
      <c r="G9" s="5">
        <v>10306</v>
      </c>
      <c r="H9" s="5">
        <v>9939</v>
      </c>
      <c r="I9" s="6">
        <v>6696</v>
      </c>
      <c r="J9" s="5">
        <v>7252</v>
      </c>
      <c r="K9" s="5">
        <v>8145</v>
      </c>
      <c r="L9" s="5">
        <v>12146</v>
      </c>
      <c r="M9" s="5">
        <v>10543</v>
      </c>
      <c r="N9" s="5">
        <v>9250</v>
      </c>
      <c r="O9" s="5">
        <v>9074</v>
      </c>
      <c r="P9" s="5">
        <v>8139</v>
      </c>
      <c r="Q9" s="5">
        <v>9441</v>
      </c>
      <c r="R9" s="5">
        <v>8722</v>
      </c>
      <c r="S9" s="5">
        <v>11221</v>
      </c>
      <c r="T9" s="5">
        <v>10130</v>
      </c>
    </row>
    <row r="10" spans="1:20" x14ac:dyDescent="0.15">
      <c r="A10" s="90"/>
      <c r="B10" s="90"/>
      <c r="C10" s="3" t="s">
        <v>17</v>
      </c>
      <c r="D10" s="4">
        <v>100</v>
      </c>
      <c r="E10" s="4">
        <v>100</v>
      </c>
      <c r="F10" s="4">
        <v>100</v>
      </c>
      <c r="G10" s="4">
        <v>100</v>
      </c>
      <c r="H10" s="4">
        <v>100</v>
      </c>
      <c r="I10" s="4">
        <v>100</v>
      </c>
      <c r="J10" s="4">
        <v>100</v>
      </c>
      <c r="K10" s="4">
        <v>100</v>
      </c>
      <c r="L10" s="4">
        <v>100</v>
      </c>
      <c r="M10" s="4">
        <v>100</v>
      </c>
      <c r="N10" s="4">
        <v>100</v>
      </c>
      <c r="O10" s="4">
        <v>100</v>
      </c>
      <c r="P10" s="4">
        <v>100</v>
      </c>
      <c r="Q10" s="4">
        <v>100</v>
      </c>
      <c r="R10" s="4">
        <v>100</v>
      </c>
      <c r="S10" s="4">
        <v>100</v>
      </c>
      <c r="T10" s="4">
        <v>100</v>
      </c>
    </row>
    <row r="11" spans="1:20" x14ac:dyDescent="0.15">
      <c r="A11" s="88">
        <v>3</v>
      </c>
      <c r="B11" s="88" t="e">
        <f>#REF!</f>
        <v>#REF!</v>
      </c>
      <c r="C11" s="3" t="s">
        <v>15</v>
      </c>
      <c r="D11" s="4">
        <v>35</v>
      </c>
      <c r="E11" s="4">
        <v>40</v>
      </c>
      <c r="F11" s="4">
        <v>31</v>
      </c>
      <c r="G11" s="5">
        <v>48</v>
      </c>
      <c r="H11" s="5">
        <v>47</v>
      </c>
      <c r="I11" s="6">
        <v>28</v>
      </c>
      <c r="J11" s="5">
        <v>27</v>
      </c>
      <c r="K11" s="5">
        <v>30</v>
      </c>
      <c r="L11" s="5">
        <v>40</v>
      </c>
      <c r="M11" s="5">
        <v>38</v>
      </c>
      <c r="N11" s="5">
        <v>34</v>
      </c>
      <c r="O11" s="5">
        <v>32</v>
      </c>
      <c r="P11" s="5">
        <v>30</v>
      </c>
      <c r="Q11" s="5">
        <v>32</v>
      </c>
      <c r="R11" s="5">
        <v>45</v>
      </c>
      <c r="S11" s="5">
        <v>40</v>
      </c>
      <c r="T11" s="5">
        <v>42</v>
      </c>
    </row>
    <row r="12" spans="1:20" x14ac:dyDescent="0.15">
      <c r="A12" s="89"/>
      <c r="B12" s="89"/>
      <c r="C12" s="3" t="s">
        <v>16</v>
      </c>
      <c r="D12" s="4">
        <v>5683</v>
      </c>
      <c r="E12" s="4">
        <v>5785</v>
      </c>
      <c r="F12" s="4">
        <v>4484</v>
      </c>
      <c r="G12" s="5">
        <v>6581</v>
      </c>
      <c r="H12" s="5">
        <v>5999</v>
      </c>
      <c r="I12" s="6">
        <v>4270</v>
      </c>
      <c r="J12" s="5">
        <v>4385</v>
      </c>
      <c r="K12" s="5">
        <v>4919</v>
      </c>
      <c r="L12" s="5">
        <v>7782</v>
      </c>
      <c r="M12" s="5">
        <v>7289</v>
      </c>
      <c r="N12" s="5">
        <v>5162</v>
      </c>
      <c r="O12" s="5">
        <v>5827</v>
      </c>
      <c r="P12" s="5">
        <v>6090</v>
      </c>
      <c r="Q12" s="5">
        <v>5362</v>
      </c>
      <c r="R12" s="5">
        <v>5062</v>
      </c>
      <c r="S12" s="5">
        <v>7047</v>
      </c>
      <c r="T12" s="5">
        <v>7101</v>
      </c>
    </row>
    <row r="13" spans="1:20" x14ac:dyDescent="0.15">
      <c r="A13" s="90"/>
      <c r="B13" s="90"/>
      <c r="C13" s="3" t="s">
        <v>17</v>
      </c>
      <c r="D13" s="4">
        <v>100</v>
      </c>
      <c r="E13" s="4">
        <v>100</v>
      </c>
      <c r="F13" s="4">
        <v>100</v>
      </c>
      <c r="G13" s="4">
        <v>100</v>
      </c>
      <c r="H13" s="4">
        <v>100</v>
      </c>
      <c r="I13" s="4">
        <v>100</v>
      </c>
      <c r="J13" s="4">
        <v>100</v>
      </c>
      <c r="K13" s="4">
        <v>100</v>
      </c>
      <c r="L13" s="4">
        <v>100</v>
      </c>
      <c r="M13" s="4">
        <v>100</v>
      </c>
      <c r="N13" s="4">
        <v>100</v>
      </c>
      <c r="O13" s="4">
        <v>100</v>
      </c>
      <c r="P13" s="4">
        <v>100</v>
      </c>
      <c r="Q13" s="4">
        <v>100</v>
      </c>
      <c r="R13" s="4">
        <v>100</v>
      </c>
      <c r="S13" s="4">
        <v>100</v>
      </c>
      <c r="T13" s="4">
        <v>100</v>
      </c>
    </row>
    <row r="14" spans="1:20" x14ac:dyDescent="0.15">
      <c r="A14" s="88">
        <v>4</v>
      </c>
      <c r="B14" s="88" t="e">
        <f>#REF!</f>
        <v>#REF!</v>
      </c>
      <c r="C14" s="3" t="s">
        <v>15</v>
      </c>
      <c r="D14" s="4">
        <v>48</v>
      </c>
      <c r="E14" s="4">
        <v>56</v>
      </c>
      <c r="F14" s="4">
        <v>52</v>
      </c>
      <c r="G14" s="5">
        <v>63</v>
      </c>
      <c r="H14" s="5">
        <v>53</v>
      </c>
      <c r="I14" s="6">
        <v>43</v>
      </c>
      <c r="J14" s="5">
        <v>50</v>
      </c>
      <c r="K14" s="5">
        <v>44</v>
      </c>
      <c r="L14" s="5">
        <v>56</v>
      </c>
      <c r="M14" s="5">
        <v>88</v>
      </c>
      <c r="N14" s="5">
        <v>59</v>
      </c>
      <c r="O14" s="5">
        <v>52</v>
      </c>
      <c r="P14" s="5">
        <v>51</v>
      </c>
      <c r="Q14" s="5">
        <v>44</v>
      </c>
      <c r="R14" s="5">
        <v>58</v>
      </c>
      <c r="S14" s="5">
        <v>60</v>
      </c>
      <c r="T14" s="5">
        <v>60</v>
      </c>
    </row>
    <row r="15" spans="1:20" x14ac:dyDescent="0.15">
      <c r="A15" s="89"/>
      <c r="B15" s="89"/>
      <c r="C15" s="3" t="s">
        <v>16</v>
      </c>
      <c r="D15" s="4">
        <v>9978</v>
      </c>
      <c r="E15" s="4">
        <v>10160</v>
      </c>
      <c r="F15" s="4">
        <v>8252</v>
      </c>
      <c r="G15" s="5">
        <v>11580</v>
      </c>
      <c r="H15" s="5">
        <v>9277</v>
      </c>
      <c r="I15" s="6">
        <v>6802</v>
      </c>
      <c r="J15" s="5">
        <v>8473</v>
      </c>
      <c r="K15" s="5">
        <v>9877</v>
      </c>
      <c r="L15" s="5">
        <v>12511</v>
      </c>
      <c r="M15" s="5">
        <v>12913</v>
      </c>
      <c r="N15" s="5">
        <v>10652</v>
      </c>
      <c r="O15" s="5">
        <v>10444</v>
      </c>
      <c r="P15" s="5">
        <v>9409</v>
      </c>
      <c r="Q15" s="5">
        <v>9334</v>
      </c>
      <c r="R15" s="5">
        <v>7866</v>
      </c>
      <c r="S15" s="5">
        <v>10243</v>
      </c>
      <c r="T15" s="5">
        <v>9390</v>
      </c>
    </row>
    <row r="16" spans="1:20" x14ac:dyDescent="0.15">
      <c r="A16" s="90"/>
      <c r="B16" s="90"/>
      <c r="C16" s="3" t="s">
        <v>17</v>
      </c>
      <c r="D16" s="4">
        <v>100</v>
      </c>
      <c r="E16" s="4">
        <v>100</v>
      </c>
      <c r="F16" s="4">
        <v>100</v>
      </c>
      <c r="G16" s="4">
        <v>100</v>
      </c>
      <c r="H16" s="4">
        <v>100</v>
      </c>
      <c r="I16" s="4">
        <v>100</v>
      </c>
      <c r="J16" s="4">
        <v>100</v>
      </c>
      <c r="K16" s="4">
        <v>100</v>
      </c>
      <c r="L16" s="4">
        <v>100</v>
      </c>
      <c r="M16" s="4">
        <v>100</v>
      </c>
      <c r="N16" s="4">
        <v>100</v>
      </c>
      <c r="O16" s="4">
        <v>100</v>
      </c>
      <c r="P16" s="4">
        <v>100</v>
      </c>
      <c r="Q16" s="4">
        <v>100</v>
      </c>
      <c r="R16" s="4">
        <v>100</v>
      </c>
      <c r="S16" s="4">
        <v>100</v>
      </c>
      <c r="T16" s="4">
        <v>100</v>
      </c>
    </row>
    <row r="17" spans="1:20" x14ac:dyDescent="0.15">
      <c r="A17" s="88">
        <v>5</v>
      </c>
      <c r="B17" s="88" t="e">
        <f>#REF!</f>
        <v>#REF!</v>
      </c>
      <c r="C17" s="3" t="s">
        <v>15</v>
      </c>
      <c r="D17" s="4">
        <v>45</v>
      </c>
      <c r="E17" s="4">
        <v>55</v>
      </c>
      <c r="F17" s="4">
        <v>46</v>
      </c>
      <c r="G17" s="5">
        <v>52</v>
      </c>
      <c r="H17" s="5">
        <v>62</v>
      </c>
      <c r="I17" s="6">
        <v>45</v>
      </c>
      <c r="J17" s="5">
        <v>41</v>
      </c>
      <c r="K17" s="5">
        <v>42</v>
      </c>
      <c r="L17" s="5">
        <v>52</v>
      </c>
      <c r="M17" s="5">
        <v>56</v>
      </c>
      <c r="N17" s="5">
        <v>54</v>
      </c>
      <c r="O17" s="5">
        <v>53</v>
      </c>
      <c r="P17" s="5">
        <v>45</v>
      </c>
      <c r="Q17" s="5">
        <v>57</v>
      </c>
      <c r="R17" s="5">
        <v>69</v>
      </c>
      <c r="S17" s="5">
        <v>53</v>
      </c>
      <c r="T17" s="5">
        <v>62</v>
      </c>
    </row>
    <row r="18" spans="1:20" x14ac:dyDescent="0.15">
      <c r="A18" s="89"/>
      <c r="B18" s="89"/>
      <c r="C18" s="3" t="s">
        <v>16</v>
      </c>
      <c r="D18" s="4">
        <v>8244</v>
      </c>
      <c r="E18" s="4">
        <v>9012</v>
      </c>
      <c r="F18" s="4">
        <v>7219</v>
      </c>
      <c r="G18" s="5">
        <v>9084</v>
      </c>
      <c r="H18" s="5">
        <v>9576</v>
      </c>
      <c r="I18" s="6">
        <v>7189</v>
      </c>
      <c r="J18" s="5">
        <v>7453</v>
      </c>
      <c r="K18" s="5">
        <v>8304</v>
      </c>
      <c r="L18" s="5">
        <v>11964</v>
      </c>
      <c r="M18" s="5">
        <v>11772</v>
      </c>
      <c r="N18" s="5">
        <v>9215</v>
      </c>
      <c r="O18" s="5">
        <v>9362</v>
      </c>
      <c r="P18" s="5">
        <v>9304</v>
      </c>
      <c r="Q18" s="5">
        <v>8784</v>
      </c>
      <c r="R18" s="5">
        <v>7631</v>
      </c>
      <c r="S18" s="5">
        <v>9641</v>
      </c>
      <c r="T18" s="5">
        <v>9342</v>
      </c>
    </row>
    <row r="19" spans="1:20" x14ac:dyDescent="0.15">
      <c r="A19" s="90"/>
      <c r="B19" s="90"/>
      <c r="C19" s="3" t="s">
        <v>17</v>
      </c>
      <c r="D19" s="4">
        <v>100</v>
      </c>
      <c r="E19" s="4">
        <v>100</v>
      </c>
      <c r="F19" s="4">
        <v>100</v>
      </c>
      <c r="G19" s="4">
        <v>100</v>
      </c>
      <c r="H19" s="4">
        <v>100</v>
      </c>
      <c r="I19" s="4">
        <v>100</v>
      </c>
      <c r="J19" s="4">
        <v>100</v>
      </c>
      <c r="K19" s="4">
        <v>100</v>
      </c>
      <c r="L19" s="4">
        <v>100</v>
      </c>
      <c r="M19" s="4">
        <v>100</v>
      </c>
      <c r="N19" s="4">
        <v>100</v>
      </c>
      <c r="O19" s="4">
        <v>100</v>
      </c>
      <c r="P19" s="4">
        <v>100</v>
      </c>
      <c r="Q19" s="4">
        <v>100</v>
      </c>
      <c r="R19" s="4">
        <v>100</v>
      </c>
      <c r="S19" s="4">
        <v>100</v>
      </c>
      <c r="T19" s="4">
        <v>100</v>
      </c>
    </row>
    <row r="20" spans="1:20" x14ac:dyDescent="0.15">
      <c r="A20" s="88">
        <v>6</v>
      </c>
      <c r="B20" s="88" t="e">
        <f>#REF!</f>
        <v>#REF!</v>
      </c>
      <c r="C20" s="3" t="s">
        <v>15</v>
      </c>
      <c r="D20" s="4">
        <v>41</v>
      </c>
      <c r="E20" s="4">
        <v>47</v>
      </c>
      <c r="F20" s="4">
        <v>59</v>
      </c>
      <c r="G20" s="5">
        <v>65</v>
      </c>
      <c r="H20" s="5">
        <v>70</v>
      </c>
      <c r="I20" s="6">
        <v>62</v>
      </c>
      <c r="J20" s="5">
        <v>40</v>
      </c>
      <c r="K20" s="5">
        <v>40</v>
      </c>
      <c r="L20" s="5">
        <v>53</v>
      </c>
      <c r="M20" s="5">
        <v>62</v>
      </c>
      <c r="N20" s="5">
        <v>65</v>
      </c>
      <c r="O20" s="5">
        <v>60</v>
      </c>
      <c r="P20" s="5">
        <v>41</v>
      </c>
      <c r="Q20" s="5">
        <v>50</v>
      </c>
      <c r="R20" s="5">
        <v>64</v>
      </c>
      <c r="S20" s="5">
        <v>61</v>
      </c>
      <c r="T20" s="5">
        <v>66</v>
      </c>
    </row>
    <row r="21" spans="1:20" x14ac:dyDescent="0.15">
      <c r="A21" s="89"/>
      <c r="B21" s="89"/>
      <c r="C21" s="3" t="s">
        <v>16</v>
      </c>
      <c r="D21" s="4">
        <v>8020</v>
      </c>
      <c r="E21" s="4">
        <v>8385</v>
      </c>
      <c r="F21" s="4">
        <v>8771</v>
      </c>
      <c r="G21" s="5">
        <v>9981</v>
      </c>
      <c r="H21" s="5">
        <v>10375</v>
      </c>
      <c r="I21" s="6">
        <v>7394</v>
      </c>
      <c r="J21" s="5">
        <v>7469</v>
      </c>
      <c r="K21" s="5">
        <v>7824</v>
      </c>
      <c r="L21" s="5">
        <v>12259</v>
      </c>
      <c r="M21" s="5">
        <v>13324</v>
      </c>
      <c r="N21" s="5">
        <v>8493</v>
      </c>
      <c r="O21" s="5">
        <v>10070</v>
      </c>
      <c r="P21" s="5">
        <v>8988</v>
      </c>
      <c r="Q21" s="5">
        <v>8569</v>
      </c>
      <c r="R21" s="5">
        <v>9054</v>
      </c>
      <c r="S21" s="5">
        <v>10329</v>
      </c>
      <c r="T21" s="5">
        <v>10738</v>
      </c>
    </row>
    <row r="22" spans="1:20" x14ac:dyDescent="0.15">
      <c r="A22" s="90"/>
      <c r="B22" s="90"/>
      <c r="C22" s="3" t="s">
        <v>17</v>
      </c>
      <c r="D22" s="4">
        <v>100</v>
      </c>
      <c r="E22" s="4">
        <v>100</v>
      </c>
      <c r="F22" s="4">
        <v>100</v>
      </c>
      <c r="G22" s="4">
        <v>100</v>
      </c>
      <c r="H22" s="4">
        <v>100</v>
      </c>
      <c r="I22" s="4">
        <v>100</v>
      </c>
      <c r="J22" s="4">
        <v>100</v>
      </c>
      <c r="K22" s="4">
        <v>100</v>
      </c>
      <c r="L22" s="4">
        <v>100</v>
      </c>
      <c r="M22" s="4">
        <v>100</v>
      </c>
      <c r="N22" s="4">
        <v>100</v>
      </c>
      <c r="O22" s="4">
        <v>100</v>
      </c>
      <c r="P22" s="4">
        <v>100</v>
      </c>
      <c r="Q22" s="4">
        <v>100</v>
      </c>
      <c r="R22" s="4">
        <v>100</v>
      </c>
      <c r="S22" s="4">
        <v>100</v>
      </c>
      <c r="T22" s="4">
        <v>100</v>
      </c>
    </row>
    <row r="23" spans="1:20" x14ac:dyDescent="0.15">
      <c r="A23" s="88">
        <v>7</v>
      </c>
      <c r="B23" s="88" t="e">
        <f>#REF!</f>
        <v>#REF!</v>
      </c>
      <c r="C23" s="3" t="s">
        <v>15</v>
      </c>
      <c r="D23" s="4">
        <v>55</v>
      </c>
      <c r="E23" s="4">
        <v>56</v>
      </c>
      <c r="F23" s="4">
        <v>61</v>
      </c>
      <c r="G23" s="5">
        <v>76</v>
      </c>
      <c r="H23" s="5">
        <v>77</v>
      </c>
      <c r="I23" s="6">
        <v>57</v>
      </c>
      <c r="J23" s="5">
        <v>61</v>
      </c>
      <c r="K23" s="5">
        <v>51</v>
      </c>
      <c r="L23" s="5">
        <v>66</v>
      </c>
      <c r="M23" s="5">
        <v>81</v>
      </c>
      <c r="N23" s="5">
        <v>41</v>
      </c>
      <c r="O23" s="5">
        <v>71</v>
      </c>
      <c r="P23" s="5">
        <v>53</v>
      </c>
      <c r="Q23" s="5">
        <v>53</v>
      </c>
      <c r="R23" s="5">
        <v>71</v>
      </c>
      <c r="S23" s="5">
        <v>66</v>
      </c>
      <c r="T23" s="5">
        <v>70</v>
      </c>
    </row>
    <row r="24" spans="1:20" x14ac:dyDescent="0.15">
      <c r="A24" s="89"/>
      <c r="B24" s="89"/>
      <c r="C24" s="3" t="s">
        <v>16</v>
      </c>
      <c r="D24" s="4">
        <v>9578</v>
      </c>
      <c r="E24" s="4">
        <v>9994</v>
      </c>
      <c r="F24" s="4">
        <v>10591</v>
      </c>
      <c r="G24" s="5">
        <v>12775</v>
      </c>
      <c r="H24" s="5">
        <v>12710</v>
      </c>
      <c r="I24" s="6">
        <v>9192</v>
      </c>
      <c r="J24" s="5">
        <v>9941</v>
      </c>
      <c r="K24" s="5">
        <v>10025</v>
      </c>
      <c r="L24" s="5">
        <v>15286</v>
      </c>
      <c r="M24" s="5">
        <v>17136</v>
      </c>
      <c r="N24" s="5">
        <v>13466</v>
      </c>
      <c r="O24" s="5">
        <v>12031</v>
      </c>
      <c r="P24" s="5">
        <v>10942</v>
      </c>
      <c r="Q24" s="5">
        <v>10493</v>
      </c>
      <c r="R24" s="5">
        <v>10596</v>
      </c>
      <c r="S24" s="5">
        <v>11496</v>
      </c>
      <c r="T24" s="5">
        <v>12061</v>
      </c>
    </row>
    <row r="25" spans="1:20" x14ac:dyDescent="0.15">
      <c r="A25" s="90"/>
      <c r="B25" s="90"/>
      <c r="C25" s="3" t="s">
        <v>17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4">
        <v>100</v>
      </c>
      <c r="J25" s="4">
        <v>100</v>
      </c>
      <c r="K25" s="4">
        <v>100</v>
      </c>
      <c r="L25" s="4">
        <v>100</v>
      </c>
      <c r="M25" s="4">
        <v>100</v>
      </c>
      <c r="N25" s="4">
        <v>100</v>
      </c>
      <c r="O25" s="4">
        <v>100</v>
      </c>
      <c r="P25" s="4">
        <v>100</v>
      </c>
      <c r="Q25" s="4">
        <v>100</v>
      </c>
      <c r="R25" s="4">
        <v>100</v>
      </c>
      <c r="S25" s="4">
        <v>100</v>
      </c>
      <c r="T25" s="4">
        <v>100</v>
      </c>
    </row>
    <row r="26" spans="1:20" x14ac:dyDescent="0.15">
      <c r="A26" s="88">
        <v>8</v>
      </c>
      <c r="B26" s="88" t="e">
        <f>#REF!</f>
        <v>#REF!</v>
      </c>
      <c r="C26" s="3" t="s">
        <v>15</v>
      </c>
      <c r="D26" s="4">
        <v>43</v>
      </c>
      <c r="E26" s="4">
        <v>47</v>
      </c>
      <c r="F26" s="4">
        <v>39</v>
      </c>
      <c r="G26" s="5">
        <v>53</v>
      </c>
      <c r="H26" s="5">
        <v>58</v>
      </c>
      <c r="I26" s="6">
        <v>34</v>
      </c>
      <c r="J26" s="5">
        <v>37</v>
      </c>
      <c r="K26" s="5">
        <v>52</v>
      </c>
      <c r="L26" s="5">
        <v>49</v>
      </c>
      <c r="M26" s="5">
        <v>37</v>
      </c>
      <c r="N26" s="5">
        <v>46</v>
      </c>
      <c r="O26" s="5">
        <v>40</v>
      </c>
      <c r="P26" s="5">
        <v>43</v>
      </c>
      <c r="Q26" s="5">
        <v>38</v>
      </c>
      <c r="R26" s="5">
        <v>47</v>
      </c>
      <c r="S26" s="5">
        <v>57</v>
      </c>
      <c r="T26" s="5">
        <v>47</v>
      </c>
    </row>
    <row r="27" spans="1:20" x14ac:dyDescent="0.15">
      <c r="A27" s="89"/>
      <c r="B27" s="89"/>
      <c r="C27" s="3" t="s">
        <v>16</v>
      </c>
      <c r="D27" s="4">
        <v>7428</v>
      </c>
      <c r="E27" s="4">
        <v>7906</v>
      </c>
      <c r="F27" s="4">
        <v>5918</v>
      </c>
      <c r="G27" s="5">
        <v>9053</v>
      </c>
      <c r="H27" s="5">
        <v>7517</v>
      </c>
      <c r="I27" s="6">
        <v>4870</v>
      </c>
      <c r="J27" s="5">
        <v>5642</v>
      </c>
      <c r="K27" s="5">
        <v>7306</v>
      </c>
      <c r="L27" s="5">
        <v>9281</v>
      </c>
      <c r="M27" s="5">
        <v>5868</v>
      </c>
      <c r="N27" s="5">
        <v>7301</v>
      </c>
      <c r="O27" s="5">
        <v>6948</v>
      </c>
      <c r="P27" s="5">
        <v>7123</v>
      </c>
      <c r="Q27" s="5">
        <v>7176</v>
      </c>
      <c r="R27" s="5">
        <v>5962</v>
      </c>
      <c r="S27" s="5">
        <v>8532</v>
      </c>
      <c r="T27" s="5">
        <v>7670</v>
      </c>
    </row>
    <row r="28" spans="1:20" x14ac:dyDescent="0.15">
      <c r="A28" s="90"/>
      <c r="B28" s="90"/>
      <c r="C28" s="3" t="s">
        <v>17</v>
      </c>
      <c r="D28" s="4">
        <v>100</v>
      </c>
      <c r="E28" s="4">
        <v>100</v>
      </c>
      <c r="F28" s="4">
        <v>100</v>
      </c>
      <c r="G28" s="4">
        <v>100</v>
      </c>
      <c r="H28" s="4">
        <v>100</v>
      </c>
      <c r="I28" s="4">
        <v>100</v>
      </c>
      <c r="J28" s="4">
        <v>100</v>
      </c>
      <c r="K28" s="4">
        <v>100</v>
      </c>
      <c r="L28" s="4">
        <v>100</v>
      </c>
      <c r="M28" s="4">
        <v>100</v>
      </c>
      <c r="N28" s="4">
        <v>100</v>
      </c>
      <c r="O28" s="4">
        <v>100</v>
      </c>
      <c r="P28" s="4">
        <v>100</v>
      </c>
      <c r="Q28" s="4">
        <v>100</v>
      </c>
      <c r="R28" s="4">
        <v>100</v>
      </c>
      <c r="S28" s="4">
        <v>100</v>
      </c>
      <c r="T28" s="4">
        <v>100</v>
      </c>
    </row>
    <row r="29" spans="1:20" x14ac:dyDescent="0.15">
      <c r="A29" s="88">
        <v>9</v>
      </c>
      <c r="B29" s="88" t="e">
        <f>#REF!</f>
        <v>#REF!</v>
      </c>
      <c r="C29" s="3" t="s">
        <v>15</v>
      </c>
      <c r="D29" s="4">
        <v>38</v>
      </c>
      <c r="E29" s="4">
        <v>48</v>
      </c>
      <c r="F29" s="4">
        <v>45</v>
      </c>
      <c r="G29" s="5">
        <v>55</v>
      </c>
      <c r="H29" s="5">
        <v>54</v>
      </c>
      <c r="I29" s="6">
        <v>45</v>
      </c>
      <c r="J29" s="5">
        <v>40</v>
      </c>
      <c r="K29" s="5">
        <v>43</v>
      </c>
      <c r="L29" s="5">
        <v>59</v>
      </c>
      <c r="M29" s="5">
        <v>51</v>
      </c>
      <c r="N29" s="5">
        <v>57</v>
      </c>
      <c r="O29" s="5">
        <v>49</v>
      </c>
      <c r="P29" s="5">
        <v>42</v>
      </c>
      <c r="Q29" s="5">
        <v>52</v>
      </c>
      <c r="R29" s="5">
        <v>56</v>
      </c>
      <c r="S29" s="5">
        <v>54</v>
      </c>
      <c r="T29" s="5">
        <v>56</v>
      </c>
    </row>
    <row r="30" spans="1:20" x14ac:dyDescent="0.15">
      <c r="A30" s="89"/>
      <c r="B30" s="89"/>
      <c r="C30" s="3" t="s">
        <v>16</v>
      </c>
      <c r="D30" s="4">
        <v>7940</v>
      </c>
      <c r="E30" s="4">
        <v>8750</v>
      </c>
      <c r="F30" s="4">
        <v>7689</v>
      </c>
      <c r="G30" s="5">
        <v>10631</v>
      </c>
      <c r="H30" s="5">
        <v>9640</v>
      </c>
      <c r="I30" s="6">
        <v>6894</v>
      </c>
      <c r="J30" s="5">
        <v>7173</v>
      </c>
      <c r="K30" s="5">
        <v>8841</v>
      </c>
      <c r="L30" s="5">
        <v>12678</v>
      </c>
      <c r="M30" s="5">
        <v>10575</v>
      </c>
      <c r="N30" s="5">
        <v>9652</v>
      </c>
      <c r="O30" s="5">
        <v>9175</v>
      </c>
      <c r="P30" s="5">
        <v>8343</v>
      </c>
      <c r="Q30" s="5">
        <v>8891</v>
      </c>
      <c r="R30" s="5">
        <v>7252</v>
      </c>
      <c r="S30" s="5">
        <v>11046</v>
      </c>
      <c r="T30" s="5">
        <v>9629</v>
      </c>
    </row>
    <row r="31" spans="1:20" x14ac:dyDescent="0.15">
      <c r="A31" s="90"/>
      <c r="B31" s="90"/>
      <c r="C31" s="3" t="s">
        <v>17</v>
      </c>
      <c r="D31" s="4">
        <v>100</v>
      </c>
      <c r="E31" s="4">
        <v>100</v>
      </c>
      <c r="F31" s="4">
        <v>100</v>
      </c>
      <c r="G31" s="4">
        <v>100</v>
      </c>
      <c r="H31" s="4">
        <v>100</v>
      </c>
      <c r="I31" s="4">
        <v>100</v>
      </c>
      <c r="J31" s="4">
        <v>100</v>
      </c>
      <c r="K31" s="4">
        <v>100</v>
      </c>
      <c r="L31" s="4">
        <v>100</v>
      </c>
      <c r="M31" s="4">
        <v>100</v>
      </c>
      <c r="N31" s="4">
        <v>100</v>
      </c>
      <c r="O31" s="4">
        <v>100</v>
      </c>
      <c r="P31" s="4">
        <v>100</v>
      </c>
      <c r="Q31" s="4">
        <v>100</v>
      </c>
      <c r="R31" s="4">
        <v>100</v>
      </c>
      <c r="S31" s="4">
        <v>100</v>
      </c>
      <c r="T31" s="4">
        <v>100</v>
      </c>
    </row>
    <row r="32" spans="1:20" x14ac:dyDescent="0.15">
      <c r="A32" s="88">
        <v>10</v>
      </c>
      <c r="B32" s="88" t="e">
        <f>#REF!</f>
        <v>#REF!</v>
      </c>
      <c r="C32" s="3" t="s">
        <v>15</v>
      </c>
      <c r="D32" s="4">
        <v>39</v>
      </c>
      <c r="E32" s="4">
        <v>43</v>
      </c>
      <c r="F32" s="4">
        <v>38</v>
      </c>
      <c r="G32" s="5">
        <v>48</v>
      </c>
      <c r="H32" s="5">
        <v>48</v>
      </c>
      <c r="I32" s="6">
        <v>40</v>
      </c>
      <c r="J32" s="5">
        <v>31</v>
      </c>
      <c r="K32" s="5">
        <v>36</v>
      </c>
      <c r="L32" s="5">
        <v>64</v>
      </c>
      <c r="M32" s="5">
        <v>52</v>
      </c>
      <c r="N32" s="5">
        <v>54</v>
      </c>
      <c r="O32" s="5">
        <v>49</v>
      </c>
      <c r="P32" s="5">
        <v>35</v>
      </c>
      <c r="Q32" s="5">
        <v>49</v>
      </c>
      <c r="R32" s="5">
        <v>47</v>
      </c>
      <c r="S32" s="5">
        <v>55</v>
      </c>
      <c r="T32" s="5">
        <v>56</v>
      </c>
    </row>
    <row r="33" spans="1:20" x14ac:dyDescent="0.15">
      <c r="A33" s="89"/>
      <c r="B33" s="89"/>
      <c r="C33" s="3" t="s">
        <v>16</v>
      </c>
      <c r="D33" s="4">
        <v>5849</v>
      </c>
      <c r="E33" s="4">
        <v>7015</v>
      </c>
      <c r="F33" s="4">
        <v>6426</v>
      </c>
      <c r="G33" s="5">
        <v>8295</v>
      </c>
      <c r="H33" s="5">
        <v>7144</v>
      </c>
      <c r="I33" s="6">
        <v>5562</v>
      </c>
      <c r="J33" s="5">
        <v>5516</v>
      </c>
      <c r="K33" s="5">
        <v>6316</v>
      </c>
      <c r="L33" s="5">
        <v>11024</v>
      </c>
      <c r="M33" s="5">
        <v>10288</v>
      </c>
      <c r="N33" s="5">
        <v>11152</v>
      </c>
      <c r="O33" s="5">
        <v>6694</v>
      </c>
      <c r="P33" s="5">
        <v>6421</v>
      </c>
      <c r="Q33" s="5">
        <v>6609</v>
      </c>
      <c r="R33" s="5">
        <v>5930</v>
      </c>
      <c r="S33" s="5">
        <v>8789</v>
      </c>
      <c r="T33" s="5">
        <v>7691</v>
      </c>
    </row>
    <row r="34" spans="1:20" x14ac:dyDescent="0.15">
      <c r="A34" s="90"/>
      <c r="B34" s="90"/>
      <c r="C34" s="3" t="s">
        <v>17</v>
      </c>
      <c r="D34" s="4">
        <v>100</v>
      </c>
      <c r="E34" s="4">
        <v>100</v>
      </c>
      <c r="F34" s="4">
        <v>100</v>
      </c>
      <c r="G34" s="4">
        <v>100</v>
      </c>
      <c r="H34" s="4">
        <v>100</v>
      </c>
      <c r="I34" s="4">
        <v>100</v>
      </c>
      <c r="J34" s="4">
        <v>100</v>
      </c>
      <c r="K34" s="4">
        <v>100</v>
      </c>
      <c r="L34" s="4">
        <v>100</v>
      </c>
      <c r="M34" s="4">
        <v>100</v>
      </c>
      <c r="N34" s="4">
        <v>100</v>
      </c>
      <c r="O34" s="4">
        <v>100</v>
      </c>
      <c r="P34" s="4">
        <v>100</v>
      </c>
      <c r="Q34" s="4">
        <v>100</v>
      </c>
      <c r="R34" s="4">
        <v>100</v>
      </c>
      <c r="S34" s="4">
        <v>100</v>
      </c>
      <c r="T34" s="4">
        <v>100</v>
      </c>
    </row>
    <row r="35" spans="1:20" x14ac:dyDescent="0.15">
      <c r="A35" s="88">
        <v>11</v>
      </c>
      <c r="B35" s="88" t="e">
        <f>#REF!</f>
        <v>#REF!</v>
      </c>
      <c r="C35" s="3" t="s">
        <v>15</v>
      </c>
      <c r="D35" s="4">
        <v>35</v>
      </c>
      <c r="E35" s="4">
        <v>48</v>
      </c>
      <c r="F35" s="4">
        <v>34</v>
      </c>
      <c r="G35" s="5">
        <v>44</v>
      </c>
      <c r="H35" s="5">
        <v>46</v>
      </c>
      <c r="I35" s="6">
        <v>30</v>
      </c>
      <c r="J35" s="5">
        <v>33</v>
      </c>
      <c r="K35" s="5">
        <v>33</v>
      </c>
      <c r="L35" s="5">
        <v>44</v>
      </c>
      <c r="M35" s="5">
        <v>29</v>
      </c>
      <c r="N35" s="5">
        <v>38</v>
      </c>
      <c r="O35" s="5">
        <v>38</v>
      </c>
      <c r="P35" s="5">
        <v>32</v>
      </c>
      <c r="Q35" s="5">
        <v>33</v>
      </c>
      <c r="R35" s="5">
        <v>36</v>
      </c>
      <c r="S35" s="5">
        <v>40</v>
      </c>
      <c r="T35" s="5">
        <v>44</v>
      </c>
    </row>
    <row r="36" spans="1:20" x14ac:dyDescent="0.15">
      <c r="A36" s="89"/>
      <c r="B36" s="89"/>
      <c r="C36" s="3" t="s">
        <v>16</v>
      </c>
      <c r="D36" s="4">
        <v>6528</v>
      </c>
      <c r="E36" s="4">
        <v>7033</v>
      </c>
      <c r="F36" s="4">
        <v>5314</v>
      </c>
      <c r="G36" s="5">
        <v>8209</v>
      </c>
      <c r="H36" s="5">
        <v>7292</v>
      </c>
      <c r="I36" s="6">
        <v>5382</v>
      </c>
      <c r="J36" s="5">
        <v>5705</v>
      </c>
      <c r="K36" s="5">
        <v>7692</v>
      </c>
      <c r="L36" s="5">
        <v>10413</v>
      </c>
      <c r="M36" s="5">
        <v>8239</v>
      </c>
      <c r="N36" s="5">
        <v>8373</v>
      </c>
      <c r="O36" s="5">
        <v>7346</v>
      </c>
      <c r="P36" s="5">
        <v>6585</v>
      </c>
      <c r="Q36" s="5">
        <v>6715</v>
      </c>
      <c r="R36" s="5">
        <v>6048</v>
      </c>
      <c r="S36" s="5">
        <v>7889</v>
      </c>
      <c r="T36" s="5">
        <v>7964</v>
      </c>
    </row>
    <row r="37" spans="1:20" x14ac:dyDescent="0.15">
      <c r="A37" s="90"/>
      <c r="B37" s="90"/>
      <c r="C37" s="3" t="s">
        <v>17</v>
      </c>
      <c r="D37" s="4">
        <v>100</v>
      </c>
      <c r="E37" s="4">
        <v>100</v>
      </c>
      <c r="F37" s="4">
        <v>100</v>
      </c>
      <c r="G37" s="4">
        <v>100</v>
      </c>
      <c r="H37" s="4">
        <v>100</v>
      </c>
      <c r="I37" s="4">
        <v>100</v>
      </c>
      <c r="J37" s="4">
        <v>100</v>
      </c>
      <c r="K37" s="4">
        <v>100</v>
      </c>
      <c r="L37" s="4">
        <v>100</v>
      </c>
      <c r="M37" s="4">
        <v>100</v>
      </c>
      <c r="N37" s="4">
        <v>100</v>
      </c>
      <c r="O37" s="4">
        <v>100</v>
      </c>
      <c r="P37" s="4">
        <v>100</v>
      </c>
      <c r="Q37" s="4">
        <v>100</v>
      </c>
      <c r="R37" s="4">
        <v>100</v>
      </c>
      <c r="S37" s="4">
        <v>100</v>
      </c>
      <c r="T37" s="4">
        <v>100</v>
      </c>
    </row>
    <row r="38" spans="1:20" x14ac:dyDescent="0.15">
      <c r="A38" s="88">
        <v>12</v>
      </c>
      <c r="B38" s="88" t="e">
        <f>#REF!</f>
        <v>#REF!</v>
      </c>
      <c r="C38" s="3" t="s">
        <v>15</v>
      </c>
      <c r="D38" s="4">
        <v>57</v>
      </c>
      <c r="E38" s="4">
        <v>59</v>
      </c>
      <c r="F38" s="4">
        <v>64</v>
      </c>
      <c r="G38" s="5">
        <v>75</v>
      </c>
      <c r="H38" s="5">
        <v>66</v>
      </c>
      <c r="I38" s="6">
        <v>44</v>
      </c>
      <c r="J38" s="5">
        <v>52</v>
      </c>
      <c r="K38" s="5">
        <v>57</v>
      </c>
      <c r="L38" s="5">
        <v>63</v>
      </c>
      <c r="M38" s="5">
        <v>51</v>
      </c>
      <c r="N38" s="5">
        <v>59</v>
      </c>
      <c r="O38" s="5">
        <v>63</v>
      </c>
      <c r="P38" s="5">
        <v>55</v>
      </c>
      <c r="Q38" s="5">
        <v>61</v>
      </c>
      <c r="R38" s="5">
        <v>71</v>
      </c>
      <c r="S38" s="5">
        <v>65</v>
      </c>
      <c r="T38" s="5">
        <v>66</v>
      </c>
    </row>
    <row r="39" spans="1:20" x14ac:dyDescent="0.15">
      <c r="A39" s="89"/>
      <c r="B39" s="89"/>
      <c r="C39" s="3" t="s">
        <v>16</v>
      </c>
      <c r="D39" s="4">
        <v>10735</v>
      </c>
      <c r="E39" s="4">
        <v>10866</v>
      </c>
      <c r="F39" s="4">
        <v>7410</v>
      </c>
      <c r="G39" s="5">
        <v>13004</v>
      </c>
      <c r="H39" s="5">
        <v>10847</v>
      </c>
      <c r="I39" s="6">
        <v>6972</v>
      </c>
      <c r="J39" s="5">
        <v>9243</v>
      </c>
      <c r="K39" s="5">
        <v>10623</v>
      </c>
      <c r="L39" s="5">
        <v>12930</v>
      </c>
      <c r="M39" s="5">
        <v>8662</v>
      </c>
      <c r="N39" s="5">
        <v>10740</v>
      </c>
      <c r="O39" s="5">
        <v>11162</v>
      </c>
      <c r="P39" s="5">
        <v>10843</v>
      </c>
      <c r="Q39" s="5">
        <v>10594</v>
      </c>
      <c r="R39" s="5">
        <v>8696</v>
      </c>
      <c r="S39" s="5">
        <v>13070</v>
      </c>
      <c r="T39" s="5">
        <v>11479</v>
      </c>
    </row>
    <row r="40" spans="1:20" x14ac:dyDescent="0.15">
      <c r="A40" s="90"/>
      <c r="B40" s="90"/>
      <c r="C40" s="3" t="s">
        <v>17</v>
      </c>
      <c r="D40" s="4">
        <v>100</v>
      </c>
      <c r="E40" s="4">
        <v>100</v>
      </c>
      <c r="F40" s="4">
        <v>100</v>
      </c>
      <c r="G40" s="4">
        <v>100</v>
      </c>
      <c r="H40" s="4">
        <v>100</v>
      </c>
      <c r="I40" s="4">
        <v>100</v>
      </c>
      <c r="J40" s="4">
        <v>100</v>
      </c>
      <c r="K40" s="4">
        <v>100</v>
      </c>
      <c r="L40" s="4">
        <v>100</v>
      </c>
      <c r="M40" s="4">
        <v>100</v>
      </c>
      <c r="N40" s="4">
        <v>100</v>
      </c>
      <c r="O40" s="4">
        <v>100</v>
      </c>
      <c r="P40" s="4">
        <v>100</v>
      </c>
      <c r="Q40" s="4">
        <v>100</v>
      </c>
      <c r="R40" s="4">
        <v>100</v>
      </c>
      <c r="S40" s="4">
        <v>100</v>
      </c>
      <c r="T40" s="4">
        <v>100</v>
      </c>
    </row>
    <row r="41" spans="1:20" x14ac:dyDescent="0.15">
      <c r="A41" s="88">
        <v>13</v>
      </c>
      <c r="B41" s="88" t="e">
        <f>#REF!</f>
        <v>#REF!</v>
      </c>
      <c r="C41" s="3" t="s">
        <v>15</v>
      </c>
      <c r="D41" s="4">
        <v>52</v>
      </c>
      <c r="E41" s="4">
        <v>54</v>
      </c>
      <c r="F41" s="4">
        <v>48</v>
      </c>
      <c r="G41" s="5">
        <v>63</v>
      </c>
      <c r="H41" s="5">
        <v>63</v>
      </c>
      <c r="I41" s="6">
        <v>43</v>
      </c>
      <c r="J41" s="5">
        <v>50</v>
      </c>
      <c r="K41" s="5">
        <v>59</v>
      </c>
      <c r="L41" s="5">
        <v>59</v>
      </c>
      <c r="M41" s="5">
        <v>44</v>
      </c>
      <c r="N41" s="5">
        <v>59</v>
      </c>
      <c r="O41" s="5">
        <v>58</v>
      </c>
      <c r="P41" s="5">
        <v>52</v>
      </c>
      <c r="Q41" s="5">
        <v>49</v>
      </c>
      <c r="R41" s="5">
        <v>69</v>
      </c>
      <c r="S41" s="5">
        <v>57</v>
      </c>
      <c r="T41" s="5">
        <v>62</v>
      </c>
    </row>
    <row r="42" spans="1:20" x14ac:dyDescent="0.15">
      <c r="A42" s="89"/>
      <c r="B42" s="89"/>
      <c r="C42" s="3" t="s">
        <v>16</v>
      </c>
      <c r="D42" s="4">
        <v>8148</v>
      </c>
      <c r="E42" s="4">
        <v>9031</v>
      </c>
      <c r="F42" s="4">
        <v>6555</v>
      </c>
      <c r="G42" s="5">
        <v>10473</v>
      </c>
      <c r="H42" s="5">
        <v>8736</v>
      </c>
      <c r="I42" s="6">
        <v>5502</v>
      </c>
      <c r="J42" s="5">
        <v>8302</v>
      </c>
      <c r="K42" s="5">
        <v>9557</v>
      </c>
      <c r="L42" s="5">
        <v>13199</v>
      </c>
      <c r="M42" s="5">
        <v>8798</v>
      </c>
      <c r="N42" s="5">
        <v>8680</v>
      </c>
      <c r="O42" s="5">
        <v>9096</v>
      </c>
      <c r="P42" s="5">
        <v>9186</v>
      </c>
      <c r="Q42" s="5">
        <v>8810</v>
      </c>
      <c r="R42" s="5">
        <v>6899</v>
      </c>
      <c r="S42" s="5">
        <v>9313</v>
      </c>
      <c r="T42" s="5">
        <v>8714</v>
      </c>
    </row>
    <row r="43" spans="1:20" x14ac:dyDescent="0.15">
      <c r="A43" s="90"/>
      <c r="B43" s="90"/>
      <c r="C43" s="3" t="s">
        <v>17</v>
      </c>
      <c r="D43" s="4">
        <v>100</v>
      </c>
      <c r="E43" s="4">
        <v>100</v>
      </c>
      <c r="F43" s="4">
        <v>100</v>
      </c>
      <c r="G43" s="4">
        <v>100</v>
      </c>
      <c r="H43" s="4">
        <v>100</v>
      </c>
      <c r="I43" s="4">
        <v>100</v>
      </c>
      <c r="J43" s="4">
        <v>100</v>
      </c>
      <c r="K43" s="4">
        <v>100</v>
      </c>
      <c r="L43" s="4">
        <v>100</v>
      </c>
      <c r="M43" s="4">
        <v>100</v>
      </c>
      <c r="N43" s="4">
        <v>100</v>
      </c>
      <c r="O43" s="4">
        <v>100</v>
      </c>
      <c r="P43" s="4">
        <v>100</v>
      </c>
      <c r="Q43" s="4">
        <v>100</v>
      </c>
      <c r="R43" s="4">
        <v>100</v>
      </c>
      <c r="S43" s="4">
        <v>100</v>
      </c>
      <c r="T43" s="4">
        <v>100</v>
      </c>
    </row>
    <row r="44" spans="1:20" x14ac:dyDescent="0.15">
      <c r="A44" s="88">
        <v>14</v>
      </c>
      <c r="B44" s="88" t="e">
        <f>#REF!</f>
        <v>#REF!</v>
      </c>
      <c r="C44" s="3" t="s">
        <v>15</v>
      </c>
      <c r="D44" s="4">
        <v>51</v>
      </c>
      <c r="E44" s="4">
        <v>59</v>
      </c>
      <c r="F44" s="4">
        <v>61</v>
      </c>
      <c r="G44" s="5">
        <v>68</v>
      </c>
      <c r="H44" s="5">
        <v>60</v>
      </c>
      <c r="I44" s="6">
        <v>46</v>
      </c>
      <c r="J44" s="5">
        <v>40</v>
      </c>
      <c r="K44" s="5">
        <v>47</v>
      </c>
      <c r="L44" s="5">
        <v>66</v>
      </c>
      <c r="M44" s="5">
        <v>53</v>
      </c>
      <c r="N44" s="5">
        <v>64</v>
      </c>
      <c r="O44" s="5">
        <v>63</v>
      </c>
      <c r="P44" s="5">
        <v>49</v>
      </c>
      <c r="Q44" s="5">
        <v>55</v>
      </c>
      <c r="R44" s="5">
        <v>58</v>
      </c>
      <c r="S44" s="5">
        <v>69</v>
      </c>
      <c r="T44" s="5">
        <v>66</v>
      </c>
    </row>
    <row r="45" spans="1:20" x14ac:dyDescent="0.15">
      <c r="A45" s="89"/>
      <c r="B45" s="89"/>
      <c r="C45" s="3" t="s">
        <v>16</v>
      </c>
      <c r="D45" s="4">
        <v>9402</v>
      </c>
      <c r="E45" s="4">
        <v>9783</v>
      </c>
      <c r="F45" s="4">
        <v>8427</v>
      </c>
      <c r="G45" s="5">
        <v>11903</v>
      </c>
      <c r="H45" s="5">
        <v>10692</v>
      </c>
      <c r="I45" s="6">
        <v>8027</v>
      </c>
      <c r="J45" s="5">
        <v>8180</v>
      </c>
      <c r="K45" s="5">
        <v>10021</v>
      </c>
      <c r="L45" s="5">
        <v>14844</v>
      </c>
      <c r="M45" s="5">
        <v>11827</v>
      </c>
      <c r="N45" s="5">
        <v>11416</v>
      </c>
      <c r="O45" s="5">
        <v>10950</v>
      </c>
      <c r="P45" s="5">
        <v>9694</v>
      </c>
      <c r="Q45" s="5">
        <v>10591</v>
      </c>
      <c r="R45" s="5">
        <v>8741</v>
      </c>
      <c r="S45" s="5">
        <v>13375</v>
      </c>
      <c r="T45" s="5">
        <v>12384</v>
      </c>
    </row>
    <row r="46" spans="1:20" x14ac:dyDescent="0.15">
      <c r="A46" s="90"/>
      <c r="B46" s="90"/>
      <c r="C46" s="3" t="s">
        <v>17</v>
      </c>
      <c r="D46" s="4">
        <v>100</v>
      </c>
      <c r="E46" s="4">
        <v>100</v>
      </c>
      <c r="F46" s="4">
        <v>100</v>
      </c>
      <c r="G46" s="4">
        <v>100</v>
      </c>
      <c r="H46" s="4">
        <v>100</v>
      </c>
      <c r="I46" s="4">
        <v>100</v>
      </c>
      <c r="J46" s="4">
        <v>100</v>
      </c>
      <c r="K46" s="4">
        <v>100</v>
      </c>
      <c r="L46" s="4">
        <v>100</v>
      </c>
      <c r="M46" s="4">
        <v>100</v>
      </c>
      <c r="N46" s="4">
        <v>100</v>
      </c>
      <c r="O46" s="4">
        <v>100</v>
      </c>
      <c r="P46" s="4">
        <v>100</v>
      </c>
      <c r="Q46" s="4">
        <v>100</v>
      </c>
      <c r="R46" s="4">
        <v>100</v>
      </c>
      <c r="S46" s="4">
        <v>100</v>
      </c>
      <c r="T46" s="4">
        <v>100</v>
      </c>
    </row>
    <row r="47" spans="1:20" x14ac:dyDescent="0.15">
      <c r="A47" s="88">
        <v>15</v>
      </c>
      <c r="B47" s="88" t="e">
        <f>#REF!</f>
        <v>#REF!</v>
      </c>
      <c r="C47" s="3" t="s">
        <v>15</v>
      </c>
      <c r="D47" s="4">
        <v>46</v>
      </c>
      <c r="E47" s="4">
        <v>54</v>
      </c>
      <c r="F47" s="4">
        <v>52</v>
      </c>
      <c r="G47" s="5">
        <v>49</v>
      </c>
      <c r="H47" s="5">
        <v>54</v>
      </c>
      <c r="I47" s="6">
        <v>50</v>
      </c>
      <c r="J47" s="5">
        <v>42</v>
      </c>
      <c r="K47" s="5">
        <v>45</v>
      </c>
      <c r="L47" s="5">
        <v>79</v>
      </c>
      <c r="M47" s="5">
        <v>69</v>
      </c>
      <c r="N47" s="5">
        <v>57</v>
      </c>
      <c r="O47" s="5">
        <v>51</v>
      </c>
      <c r="P47" s="5">
        <v>48</v>
      </c>
      <c r="Q47" s="5">
        <v>54</v>
      </c>
      <c r="R47" s="5">
        <v>54</v>
      </c>
      <c r="S47" s="5">
        <v>55</v>
      </c>
      <c r="T47" s="5">
        <v>63</v>
      </c>
    </row>
    <row r="48" spans="1:20" x14ac:dyDescent="0.15">
      <c r="A48" s="89"/>
      <c r="B48" s="89"/>
      <c r="C48" s="3" t="s">
        <v>16</v>
      </c>
      <c r="D48" s="4">
        <v>8829</v>
      </c>
      <c r="E48" s="4">
        <v>9023</v>
      </c>
      <c r="F48" s="4">
        <v>7352</v>
      </c>
      <c r="G48" s="5">
        <v>9348</v>
      </c>
      <c r="H48" s="5">
        <v>8587</v>
      </c>
      <c r="I48" s="6">
        <v>6152</v>
      </c>
      <c r="J48" s="5">
        <v>7375</v>
      </c>
      <c r="K48" s="5">
        <v>8004</v>
      </c>
      <c r="L48" s="5">
        <v>14135</v>
      </c>
      <c r="M48" s="5">
        <v>12594</v>
      </c>
      <c r="N48" s="5">
        <v>9120</v>
      </c>
      <c r="O48" s="5">
        <v>9681</v>
      </c>
      <c r="P48" s="5">
        <v>9039</v>
      </c>
      <c r="Q48" s="5">
        <v>9445</v>
      </c>
      <c r="R48" s="5">
        <v>7705</v>
      </c>
      <c r="S48" s="5">
        <v>10021</v>
      </c>
      <c r="T48" s="5">
        <v>9525</v>
      </c>
    </row>
    <row r="49" spans="1:20" x14ac:dyDescent="0.15">
      <c r="A49" s="90"/>
      <c r="B49" s="90"/>
      <c r="C49" s="3" t="s">
        <v>17</v>
      </c>
      <c r="D49" s="4">
        <v>100</v>
      </c>
      <c r="E49" s="4">
        <v>100</v>
      </c>
      <c r="F49" s="4">
        <v>100</v>
      </c>
      <c r="G49" s="4">
        <v>100</v>
      </c>
      <c r="H49" s="4">
        <v>100</v>
      </c>
      <c r="I49" s="4">
        <v>100</v>
      </c>
      <c r="J49" s="4">
        <v>100</v>
      </c>
      <c r="K49" s="4">
        <v>100</v>
      </c>
      <c r="L49" s="4">
        <v>100</v>
      </c>
      <c r="M49" s="4">
        <v>100</v>
      </c>
      <c r="N49" s="4">
        <v>100</v>
      </c>
      <c r="O49" s="4">
        <v>100</v>
      </c>
      <c r="P49" s="4">
        <v>100</v>
      </c>
      <c r="Q49" s="4">
        <v>100</v>
      </c>
      <c r="R49" s="4">
        <v>100</v>
      </c>
      <c r="S49" s="4">
        <v>100</v>
      </c>
      <c r="T49" s="4">
        <v>100</v>
      </c>
    </row>
    <row r="50" spans="1:20" x14ac:dyDescent="0.15">
      <c r="A50" s="88">
        <v>16</v>
      </c>
      <c r="B50" s="88" t="e">
        <f>#REF!</f>
        <v>#REF!</v>
      </c>
      <c r="C50" s="3" t="s">
        <v>15</v>
      </c>
      <c r="D50" s="4">
        <v>51</v>
      </c>
      <c r="E50" s="4">
        <v>56</v>
      </c>
      <c r="F50" s="4">
        <v>52</v>
      </c>
      <c r="G50" s="5">
        <v>57</v>
      </c>
      <c r="H50" s="5">
        <v>59</v>
      </c>
      <c r="I50" s="6">
        <v>49</v>
      </c>
      <c r="J50" s="5">
        <v>50</v>
      </c>
      <c r="K50" s="5">
        <v>53</v>
      </c>
      <c r="L50" s="5">
        <v>62</v>
      </c>
      <c r="M50" s="5">
        <v>71</v>
      </c>
      <c r="N50" s="5">
        <v>66</v>
      </c>
      <c r="O50" s="5">
        <v>52</v>
      </c>
      <c r="P50" s="5">
        <v>55</v>
      </c>
      <c r="Q50" s="5">
        <v>57</v>
      </c>
      <c r="R50" s="5">
        <v>59</v>
      </c>
      <c r="S50" s="5">
        <v>70</v>
      </c>
      <c r="T50" s="5">
        <v>61</v>
      </c>
    </row>
    <row r="51" spans="1:20" x14ac:dyDescent="0.15">
      <c r="A51" s="89"/>
      <c r="B51" s="89"/>
      <c r="C51" s="3" t="s">
        <v>16</v>
      </c>
      <c r="D51" s="4">
        <v>10783</v>
      </c>
      <c r="E51" s="4">
        <v>9411</v>
      </c>
      <c r="F51" s="4">
        <v>7674</v>
      </c>
      <c r="G51" s="5">
        <v>10865</v>
      </c>
      <c r="H51" s="5">
        <v>9533</v>
      </c>
      <c r="I51" s="6">
        <v>7063</v>
      </c>
      <c r="J51" s="5">
        <v>9487</v>
      </c>
      <c r="K51" s="5">
        <v>11220</v>
      </c>
      <c r="L51" s="5">
        <v>14925</v>
      </c>
      <c r="M51" s="5">
        <v>14358</v>
      </c>
      <c r="N51" s="5">
        <v>9204</v>
      </c>
      <c r="O51" s="5">
        <v>10404</v>
      </c>
      <c r="P51" s="5">
        <v>10878</v>
      </c>
      <c r="Q51" s="5">
        <v>9679</v>
      </c>
      <c r="R51" s="5">
        <v>8604</v>
      </c>
      <c r="S51" s="5">
        <v>11872</v>
      </c>
      <c r="T51" s="5">
        <v>10132</v>
      </c>
    </row>
    <row r="52" spans="1:20" x14ac:dyDescent="0.15">
      <c r="A52" s="90"/>
      <c r="B52" s="90"/>
      <c r="C52" s="3" t="s">
        <v>17</v>
      </c>
      <c r="D52" s="4">
        <v>100</v>
      </c>
      <c r="E52" s="4">
        <v>100</v>
      </c>
      <c r="F52" s="4">
        <v>100</v>
      </c>
      <c r="G52" s="4">
        <v>100</v>
      </c>
      <c r="H52" s="4">
        <v>100</v>
      </c>
      <c r="I52" s="4">
        <v>100</v>
      </c>
      <c r="J52" s="4">
        <v>100</v>
      </c>
      <c r="K52" s="4">
        <v>100</v>
      </c>
      <c r="L52" s="4">
        <v>100</v>
      </c>
      <c r="M52" s="4">
        <v>100</v>
      </c>
      <c r="N52" s="4">
        <v>100</v>
      </c>
      <c r="O52" s="4">
        <v>100</v>
      </c>
      <c r="P52" s="4">
        <v>100</v>
      </c>
      <c r="Q52" s="4">
        <v>100</v>
      </c>
      <c r="R52" s="4">
        <v>100</v>
      </c>
      <c r="S52" s="4">
        <v>100</v>
      </c>
      <c r="T52" s="4">
        <v>100</v>
      </c>
    </row>
    <row r="53" spans="1:20" x14ac:dyDescent="0.15">
      <c r="A53" s="88">
        <v>17</v>
      </c>
      <c r="B53" s="88" t="e">
        <f>#REF!</f>
        <v>#REF!</v>
      </c>
      <c r="C53" s="3" t="s">
        <v>15</v>
      </c>
      <c r="D53" s="4">
        <v>48</v>
      </c>
      <c r="E53" s="4">
        <v>60</v>
      </c>
      <c r="F53" s="4">
        <v>77</v>
      </c>
      <c r="G53" s="5">
        <v>67</v>
      </c>
      <c r="H53" s="5">
        <v>72</v>
      </c>
      <c r="I53" s="6">
        <v>41</v>
      </c>
      <c r="J53" s="5">
        <v>50</v>
      </c>
      <c r="K53" s="5">
        <v>53</v>
      </c>
      <c r="L53" s="5">
        <v>80</v>
      </c>
      <c r="M53" s="5">
        <v>45</v>
      </c>
      <c r="N53" s="5">
        <v>61</v>
      </c>
      <c r="O53" s="5">
        <v>51</v>
      </c>
      <c r="P53" s="5">
        <v>45</v>
      </c>
      <c r="Q53" s="5">
        <v>68</v>
      </c>
      <c r="R53" s="5">
        <v>80</v>
      </c>
      <c r="S53" s="5">
        <v>78</v>
      </c>
      <c r="T53" s="5">
        <v>72</v>
      </c>
    </row>
    <row r="54" spans="1:20" x14ac:dyDescent="0.15">
      <c r="A54" s="89"/>
      <c r="B54" s="89"/>
      <c r="C54" s="3" t="s">
        <v>16</v>
      </c>
      <c r="D54" s="4">
        <v>10251</v>
      </c>
      <c r="E54" s="4">
        <v>11254</v>
      </c>
      <c r="F54" s="4">
        <v>8894</v>
      </c>
      <c r="G54" s="5">
        <v>12759</v>
      </c>
      <c r="H54" s="5">
        <v>11026</v>
      </c>
      <c r="I54" s="6">
        <v>8169</v>
      </c>
      <c r="J54" s="5">
        <v>9192</v>
      </c>
      <c r="K54" s="5">
        <v>10859</v>
      </c>
      <c r="L54" s="5">
        <v>13372</v>
      </c>
      <c r="M54" s="5">
        <v>8678</v>
      </c>
      <c r="N54" s="5">
        <v>10313</v>
      </c>
      <c r="O54" s="5">
        <v>10397</v>
      </c>
      <c r="P54" s="5">
        <v>9872</v>
      </c>
      <c r="Q54" s="5">
        <v>10888</v>
      </c>
      <c r="R54" s="5">
        <v>9439</v>
      </c>
      <c r="S54" s="5">
        <v>12785</v>
      </c>
      <c r="T54" s="5">
        <v>11738</v>
      </c>
    </row>
    <row r="55" spans="1:20" x14ac:dyDescent="0.15">
      <c r="A55" s="90"/>
      <c r="B55" s="90"/>
      <c r="C55" s="3" t="s">
        <v>17</v>
      </c>
      <c r="D55" s="4">
        <v>100</v>
      </c>
      <c r="E55" s="4">
        <v>100</v>
      </c>
      <c r="F55" s="4">
        <v>100</v>
      </c>
      <c r="G55" s="4">
        <v>100</v>
      </c>
      <c r="H55" s="4">
        <v>100</v>
      </c>
      <c r="I55" s="4">
        <v>100</v>
      </c>
      <c r="J55" s="4">
        <v>100</v>
      </c>
      <c r="K55" s="4">
        <v>100</v>
      </c>
      <c r="L55" s="4">
        <v>100</v>
      </c>
      <c r="M55" s="4">
        <v>100</v>
      </c>
      <c r="N55" s="4">
        <v>100</v>
      </c>
      <c r="O55" s="4">
        <v>100</v>
      </c>
      <c r="P55" s="4">
        <v>100</v>
      </c>
      <c r="Q55" s="4">
        <v>100</v>
      </c>
      <c r="R55" s="4">
        <v>100</v>
      </c>
      <c r="S55" s="4">
        <v>100</v>
      </c>
      <c r="T55" s="4">
        <v>100</v>
      </c>
    </row>
    <row r="56" spans="1:20" x14ac:dyDescent="0.15">
      <c r="A56" s="88">
        <v>18</v>
      </c>
      <c r="B56" s="88" t="e">
        <f>#REF!</f>
        <v>#REF!</v>
      </c>
      <c r="C56" s="3" t="s">
        <v>15</v>
      </c>
      <c r="D56" s="4">
        <v>40</v>
      </c>
      <c r="E56" s="4">
        <v>41</v>
      </c>
      <c r="F56" s="4">
        <v>40</v>
      </c>
      <c r="G56" s="5">
        <v>44</v>
      </c>
      <c r="H56" s="5">
        <v>52</v>
      </c>
      <c r="I56" s="6">
        <v>48</v>
      </c>
      <c r="J56" s="5">
        <v>40</v>
      </c>
      <c r="K56" s="5">
        <v>38</v>
      </c>
      <c r="L56" s="5">
        <v>41</v>
      </c>
      <c r="M56" s="5">
        <v>58</v>
      </c>
      <c r="N56" s="5">
        <v>36</v>
      </c>
      <c r="O56" s="5">
        <v>57</v>
      </c>
      <c r="P56" s="5">
        <v>36</v>
      </c>
      <c r="Q56" s="5">
        <v>38</v>
      </c>
      <c r="R56" s="5">
        <v>45</v>
      </c>
      <c r="S56" s="5">
        <v>42</v>
      </c>
      <c r="T56" s="5">
        <v>53</v>
      </c>
    </row>
    <row r="57" spans="1:20" x14ac:dyDescent="0.15">
      <c r="A57" s="89"/>
      <c r="B57" s="89"/>
      <c r="C57" s="3" t="s">
        <v>16</v>
      </c>
      <c r="D57" s="4">
        <v>7027</v>
      </c>
      <c r="E57" s="4">
        <v>6783</v>
      </c>
      <c r="F57" s="4">
        <v>7512</v>
      </c>
      <c r="G57" s="5">
        <v>8160</v>
      </c>
      <c r="H57" s="5">
        <v>9355</v>
      </c>
      <c r="I57" s="6">
        <v>6493</v>
      </c>
      <c r="J57" s="5">
        <v>7036</v>
      </c>
      <c r="K57" s="5">
        <v>6250</v>
      </c>
      <c r="L57" s="5">
        <v>7602</v>
      </c>
      <c r="M57" s="5">
        <v>9621</v>
      </c>
      <c r="N57" s="5">
        <v>6624</v>
      </c>
      <c r="O57" s="5">
        <v>7896</v>
      </c>
      <c r="P57" s="5">
        <v>6882</v>
      </c>
      <c r="Q57" s="5">
        <v>6636</v>
      </c>
      <c r="R57" s="5">
        <v>6465</v>
      </c>
      <c r="S57" s="5">
        <v>7348</v>
      </c>
      <c r="T57" s="5">
        <v>7851</v>
      </c>
    </row>
    <row r="58" spans="1:20" x14ac:dyDescent="0.15">
      <c r="A58" s="90"/>
      <c r="B58" s="90"/>
      <c r="C58" s="3" t="s">
        <v>17</v>
      </c>
      <c r="D58" s="4">
        <v>100</v>
      </c>
      <c r="E58" s="4">
        <v>100</v>
      </c>
      <c r="F58" s="4">
        <v>100</v>
      </c>
      <c r="G58" s="4">
        <v>100</v>
      </c>
      <c r="H58" s="4">
        <v>100</v>
      </c>
      <c r="I58" s="4">
        <v>100</v>
      </c>
      <c r="J58" s="4">
        <v>100</v>
      </c>
      <c r="K58" s="4">
        <v>100</v>
      </c>
      <c r="L58" s="4">
        <v>100</v>
      </c>
      <c r="M58" s="4">
        <v>100</v>
      </c>
      <c r="N58" s="4">
        <v>100</v>
      </c>
      <c r="O58" s="4">
        <v>100</v>
      </c>
      <c r="P58" s="4">
        <v>100</v>
      </c>
      <c r="Q58" s="4">
        <v>100</v>
      </c>
      <c r="R58" s="4">
        <v>100</v>
      </c>
      <c r="S58" s="4">
        <v>100</v>
      </c>
      <c r="T58" s="4">
        <v>100</v>
      </c>
    </row>
    <row r="59" spans="1:20" s="16" customFormat="1" x14ac:dyDescent="0.15">
      <c r="A59" s="94">
        <v>19</v>
      </c>
      <c r="B59" s="94" t="e">
        <f>#REF!</f>
        <v>#REF!</v>
      </c>
      <c r="C59" s="15" t="s">
        <v>15</v>
      </c>
      <c r="D59" s="4">
        <v>33</v>
      </c>
      <c r="E59" s="4">
        <v>37</v>
      </c>
      <c r="F59" s="4">
        <v>41</v>
      </c>
      <c r="G59" s="13">
        <v>41</v>
      </c>
      <c r="H59" s="13">
        <v>42</v>
      </c>
      <c r="I59" s="4">
        <v>35</v>
      </c>
      <c r="J59" s="13">
        <v>37</v>
      </c>
      <c r="K59" s="13">
        <v>37</v>
      </c>
      <c r="L59" s="13">
        <v>48</v>
      </c>
      <c r="M59" s="13">
        <v>46</v>
      </c>
      <c r="N59" s="13">
        <v>35</v>
      </c>
      <c r="O59" s="13">
        <v>34</v>
      </c>
      <c r="P59" s="13">
        <v>36</v>
      </c>
      <c r="Q59" s="13">
        <v>36</v>
      </c>
      <c r="R59" s="13">
        <v>42</v>
      </c>
      <c r="S59" s="13">
        <v>48</v>
      </c>
      <c r="T59" s="13">
        <v>44</v>
      </c>
    </row>
    <row r="60" spans="1:20" s="16" customFormat="1" x14ac:dyDescent="0.15">
      <c r="A60" s="95"/>
      <c r="B60" s="95"/>
      <c r="C60" s="15" t="s">
        <v>16</v>
      </c>
      <c r="D60" s="4">
        <v>6888</v>
      </c>
      <c r="E60" s="4">
        <v>7152</v>
      </c>
      <c r="F60" s="4">
        <v>5496</v>
      </c>
      <c r="G60" s="13">
        <v>8777</v>
      </c>
      <c r="H60" s="13">
        <v>7943</v>
      </c>
      <c r="I60" s="4">
        <v>6357</v>
      </c>
      <c r="J60" s="13">
        <v>7159</v>
      </c>
      <c r="K60" s="13">
        <v>7337</v>
      </c>
      <c r="L60" s="13">
        <v>11077</v>
      </c>
      <c r="M60" s="13">
        <v>11686</v>
      </c>
      <c r="N60" s="13">
        <v>7404</v>
      </c>
      <c r="O60" s="13">
        <v>7566</v>
      </c>
      <c r="P60" s="13">
        <v>6933</v>
      </c>
      <c r="Q60" s="13">
        <v>6815</v>
      </c>
      <c r="R60" s="13">
        <v>6692</v>
      </c>
      <c r="S60" s="13">
        <v>8890</v>
      </c>
      <c r="T60" s="13">
        <v>7997</v>
      </c>
    </row>
    <row r="61" spans="1:20" s="16" customFormat="1" x14ac:dyDescent="0.15">
      <c r="A61" s="96"/>
      <c r="B61" s="96"/>
      <c r="C61" s="15" t="s">
        <v>17</v>
      </c>
      <c r="D61" s="4">
        <v>100</v>
      </c>
      <c r="E61" s="4">
        <v>100</v>
      </c>
      <c r="F61" s="4">
        <v>100</v>
      </c>
      <c r="G61" s="4">
        <v>100</v>
      </c>
      <c r="H61" s="4">
        <v>100</v>
      </c>
      <c r="I61" s="4">
        <v>100</v>
      </c>
      <c r="J61" s="4">
        <v>100</v>
      </c>
      <c r="K61" s="4">
        <v>100</v>
      </c>
      <c r="L61" s="4">
        <v>100</v>
      </c>
      <c r="M61" s="4">
        <v>100</v>
      </c>
      <c r="N61" s="4">
        <v>100</v>
      </c>
      <c r="O61" s="4">
        <v>100</v>
      </c>
      <c r="P61" s="4">
        <v>100</v>
      </c>
      <c r="Q61" s="4">
        <v>100</v>
      </c>
      <c r="R61" s="4">
        <v>100</v>
      </c>
      <c r="S61" s="4">
        <v>100</v>
      </c>
      <c r="T61" s="4">
        <v>100</v>
      </c>
    </row>
    <row r="62" spans="1:20" x14ac:dyDescent="0.15">
      <c r="A62" s="88">
        <v>20</v>
      </c>
      <c r="B62" s="88" t="e">
        <f>#REF!</f>
        <v>#REF!</v>
      </c>
      <c r="C62" s="3" t="s">
        <v>15</v>
      </c>
      <c r="D62" s="4">
        <v>48</v>
      </c>
      <c r="E62" s="4">
        <v>58</v>
      </c>
      <c r="F62" s="4">
        <v>64</v>
      </c>
      <c r="G62" s="5">
        <v>64</v>
      </c>
      <c r="H62" s="5">
        <v>70</v>
      </c>
      <c r="I62" s="6">
        <v>40</v>
      </c>
      <c r="J62" s="5">
        <v>41</v>
      </c>
      <c r="K62" s="5">
        <v>44</v>
      </c>
      <c r="L62" s="5">
        <v>51</v>
      </c>
      <c r="M62" s="5">
        <v>66</v>
      </c>
      <c r="N62" s="5">
        <v>51</v>
      </c>
      <c r="O62" s="5">
        <v>47</v>
      </c>
      <c r="P62" s="5">
        <v>47</v>
      </c>
      <c r="Q62" s="5">
        <v>42</v>
      </c>
      <c r="R62" s="5">
        <v>60</v>
      </c>
      <c r="S62" s="5">
        <v>61</v>
      </c>
      <c r="T62" s="5">
        <v>58</v>
      </c>
    </row>
    <row r="63" spans="1:20" x14ac:dyDescent="0.15">
      <c r="A63" s="89"/>
      <c r="B63" s="89"/>
      <c r="C63" s="3" t="s">
        <v>16</v>
      </c>
      <c r="D63" s="4">
        <v>9399</v>
      </c>
      <c r="E63" s="4">
        <v>10130</v>
      </c>
      <c r="F63" s="4">
        <v>9214</v>
      </c>
      <c r="G63" s="5">
        <v>12762</v>
      </c>
      <c r="H63" s="5">
        <v>11308</v>
      </c>
      <c r="I63" s="6">
        <v>6589</v>
      </c>
      <c r="J63" s="5">
        <v>8264</v>
      </c>
      <c r="K63" s="5">
        <v>8807</v>
      </c>
      <c r="L63" s="5">
        <v>11698</v>
      </c>
      <c r="M63" s="5">
        <v>11762</v>
      </c>
      <c r="N63" s="5">
        <v>8918</v>
      </c>
      <c r="O63" s="5">
        <v>9522</v>
      </c>
      <c r="P63" s="5">
        <v>9004</v>
      </c>
      <c r="Q63" s="5">
        <v>8249</v>
      </c>
      <c r="R63" s="5">
        <v>9033</v>
      </c>
      <c r="S63" s="5">
        <v>12321</v>
      </c>
      <c r="T63" s="5">
        <v>11289</v>
      </c>
    </row>
    <row r="64" spans="1:20" x14ac:dyDescent="0.15">
      <c r="A64" s="90"/>
      <c r="B64" s="90"/>
      <c r="C64" s="3" t="s">
        <v>17</v>
      </c>
      <c r="D64" s="4">
        <v>100</v>
      </c>
      <c r="E64" s="4">
        <v>100</v>
      </c>
      <c r="F64" s="4">
        <v>100</v>
      </c>
      <c r="G64" s="4">
        <v>100</v>
      </c>
      <c r="H64" s="4">
        <v>100</v>
      </c>
      <c r="I64" s="4">
        <v>100</v>
      </c>
      <c r="J64" s="4">
        <v>100</v>
      </c>
      <c r="K64" s="4">
        <v>100</v>
      </c>
      <c r="L64" s="4">
        <v>100</v>
      </c>
      <c r="M64" s="4">
        <v>100</v>
      </c>
      <c r="N64" s="4">
        <v>100</v>
      </c>
      <c r="O64" s="4">
        <v>100</v>
      </c>
      <c r="P64" s="4">
        <v>100</v>
      </c>
      <c r="Q64" s="4">
        <v>100</v>
      </c>
      <c r="R64" s="4">
        <v>100</v>
      </c>
      <c r="S64" s="4">
        <v>100</v>
      </c>
      <c r="T64" s="4">
        <v>100</v>
      </c>
    </row>
    <row r="65" spans="1:20" x14ac:dyDescent="0.15">
      <c r="A65" s="88">
        <v>21</v>
      </c>
      <c r="B65" s="88" t="e">
        <f>#REF!</f>
        <v>#REF!</v>
      </c>
      <c r="C65" s="3" t="s">
        <v>15</v>
      </c>
      <c r="D65" s="4">
        <v>47</v>
      </c>
      <c r="E65" s="4">
        <v>52</v>
      </c>
      <c r="F65" s="4">
        <v>52</v>
      </c>
      <c r="G65" s="5">
        <v>49</v>
      </c>
      <c r="H65" s="5">
        <v>56</v>
      </c>
      <c r="I65" s="6">
        <v>42</v>
      </c>
      <c r="J65" s="5">
        <v>42</v>
      </c>
      <c r="K65" s="5">
        <v>35</v>
      </c>
      <c r="L65" s="5">
        <v>57</v>
      </c>
      <c r="M65" s="5">
        <v>54</v>
      </c>
      <c r="N65" s="5">
        <v>55</v>
      </c>
      <c r="O65" s="5">
        <v>45</v>
      </c>
      <c r="P65" s="5">
        <v>50</v>
      </c>
      <c r="Q65" s="5">
        <v>47</v>
      </c>
      <c r="R65" s="5">
        <v>55</v>
      </c>
      <c r="S65" s="5">
        <v>60</v>
      </c>
      <c r="T65" s="5">
        <v>62</v>
      </c>
    </row>
    <row r="66" spans="1:20" x14ac:dyDescent="0.15">
      <c r="A66" s="89"/>
      <c r="B66" s="89"/>
      <c r="C66" s="3" t="s">
        <v>16</v>
      </c>
      <c r="D66" s="4">
        <v>9083</v>
      </c>
      <c r="E66" s="4">
        <v>9253</v>
      </c>
      <c r="F66" s="4">
        <v>8640</v>
      </c>
      <c r="G66" s="5">
        <v>10525</v>
      </c>
      <c r="H66" s="5">
        <v>9651</v>
      </c>
      <c r="I66" s="6">
        <v>8244</v>
      </c>
      <c r="J66" s="5">
        <v>8663</v>
      </c>
      <c r="K66" s="5">
        <v>10998</v>
      </c>
      <c r="L66" s="5">
        <v>14524</v>
      </c>
      <c r="M66" s="5">
        <v>13276</v>
      </c>
      <c r="N66" s="5">
        <v>10715</v>
      </c>
      <c r="O66" s="5">
        <v>12556</v>
      </c>
      <c r="P66" s="5">
        <v>8922</v>
      </c>
      <c r="Q66" s="5">
        <v>8152</v>
      </c>
      <c r="R66" s="5">
        <v>8394</v>
      </c>
      <c r="S66" s="5">
        <v>10465</v>
      </c>
      <c r="T66" s="5">
        <v>10136</v>
      </c>
    </row>
    <row r="67" spans="1:20" x14ac:dyDescent="0.15">
      <c r="A67" s="90"/>
      <c r="B67" s="90"/>
      <c r="C67" s="3" t="s">
        <v>17</v>
      </c>
      <c r="D67" s="4">
        <v>100</v>
      </c>
      <c r="E67" s="4">
        <v>100</v>
      </c>
      <c r="F67" s="4">
        <v>100</v>
      </c>
      <c r="G67" s="4">
        <v>100</v>
      </c>
      <c r="H67" s="4">
        <v>100</v>
      </c>
      <c r="I67" s="4">
        <v>100</v>
      </c>
      <c r="J67" s="4">
        <v>100</v>
      </c>
      <c r="K67" s="4">
        <v>100</v>
      </c>
      <c r="L67" s="4">
        <v>100</v>
      </c>
      <c r="M67" s="4">
        <v>100</v>
      </c>
      <c r="N67" s="4">
        <v>100</v>
      </c>
      <c r="O67" s="4">
        <v>100</v>
      </c>
      <c r="P67" s="4">
        <v>100</v>
      </c>
      <c r="Q67" s="4">
        <v>100</v>
      </c>
      <c r="R67" s="4">
        <v>100</v>
      </c>
      <c r="S67" s="4">
        <v>100</v>
      </c>
      <c r="T67" s="4">
        <v>100</v>
      </c>
    </row>
    <row r="68" spans="1:20" x14ac:dyDescent="0.15">
      <c r="A68" s="88">
        <v>22</v>
      </c>
      <c r="B68" s="88" t="e">
        <f>#REF!</f>
        <v>#REF!</v>
      </c>
      <c r="C68" s="3" t="s">
        <v>15</v>
      </c>
      <c r="D68" s="4">
        <v>43</v>
      </c>
      <c r="E68" s="4">
        <v>51</v>
      </c>
      <c r="F68" s="4">
        <v>62</v>
      </c>
      <c r="G68" s="5">
        <v>59</v>
      </c>
      <c r="H68" s="5">
        <v>64</v>
      </c>
      <c r="I68" s="6">
        <v>46</v>
      </c>
      <c r="J68" s="5">
        <v>47</v>
      </c>
      <c r="K68" s="5">
        <v>45</v>
      </c>
      <c r="L68" s="5">
        <v>51</v>
      </c>
      <c r="M68" s="5">
        <v>53</v>
      </c>
      <c r="N68" s="5">
        <v>33</v>
      </c>
      <c r="O68" s="5">
        <v>47</v>
      </c>
      <c r="P68" s="5">
        <v>48</v>
      </c>
      <c r="Q68" s="5">
        <v>47</v>
      </c>
      <c r="R68" s="5">
        <v>53</v>
      </c>
      <c r="S68" s="5">
        <v>54</v>
      </c>
      <c r="T68" s="5">
        <v>61</v>
      </c>
    </row>
    <row r="69" spans="1:20" x14ac:dyDescent="0.15">
      <c r="A69" s="89"/>
      <c r="B69" s="89"/>
      <c r="C69" s="3" t="s">
        <v>16</v>
      </c>
      <c r="D69" s="4">
        <v>9182</v>
      </c>
      <c r="E69" s="4">
        <v>8502</v>
      </c>
      <c r="F69" s="4">
        <v>9746</v>
      </c>
      <c r="G69" s="5">
        <v>9959</v>
      </c>
      <c r="H69" s="5">
        <v>10183</v>
      </c>
      <c r="I69" s="6">
        <v>8110</v>
      </c>
      <c r="J69" s="5">
        <v>8117</v>
      </c>
      <c r="K69" s="5">
        <v>8261</v>
      </c>
      <c r="L69" s="5">
        <v>11689</v>
      </c>
      <c r="M69" s="5">
        <v>12453</v>
      </c>
      <c r="N69" s="5">
        <v>7562</v>
      </c>
      <c r="O69" s="5">
        <v>9572</v>
      </c>
      <c r="P69" s="5">
        <v>9513</v>
      </c>
      <c r="Q69" s="5">
        <v>8344</v>
      </c>
      <c r="R69" s="5">
        <v>9101</v>
      </c>
      <c r="S69" s="5">
        <v>10052</v>
      </c>
      <c r="T69" s="5">
        <v>10327</v>
      </c>
    </row>
    <row r="70" spans="1:20" x14ac:dyDescent="0.15">
      <c r="A70" s="90"/>
      <c r="B70" s="90"/>
      <c r="C70" s="3" t="s">
        <v>17</v>
      </c>
      <c r="D70" s="4">
        <v>100</v>
      </c>
      <c r="E70" s="4">
        <v>100</v>
      </c>
      <c r="F70" s="4">
        <v>100</v>
      </c>
      <c r="G70" s="4">
        <v>100</v>
      </c>
      <c r="H70" s="4">
        <v>100</v>
      </c>
      <c r="I70" s="4">
        <v>100</v>
      </c>
      <c r="J70" s="4">
        <v>100</v>
      </c>
      <c r="K70" s="4">
        <v>100</v>
      </c>
      <c r="L70" s="4">
        <v>100</v>
      </c>
      <c r="M70" s="4">
        <v>100</v>
      </c>
      <c r="N70" s="4">
        <v>100</v>
      </c>
      <c r="O70" s="4">
        <v>100</v>
      </c>
      <c r="P70" s="4">
        <v>100</v>
      </c>
      <c r="Q70" s="4">
        <v>100</v>
      </c>
      <c r="R70" s="4">
        <v>100</v>
      </c>
      <c r="S70" s="4">
        <v>100</v>
      </c>
      <c r="T70" s="4">
        <v>100</v>
      </c>
    </row>
    <row r="71" spans="1:20" x14ac:dyDescent="0.15">
      <c r="A71" s="88">
        <v>23</v>
      </c>
      <c r="B71" s="88" t="e">
        <f>#REF!</f>
        <v>#REF!</v>
      </c>
      <c r="C71" s="3" t="s">
        <v>15</v>
      </c>
      <c r="D71" s="4">
        <v>46</v>
      </c>
      <c r="E71" s="4">
        <v>53</v>
      </c>
      <c r="F71" s="4">
        <v>60</v>
      </c>
      <c r="G71" s="5">
        <v>69</v>
      </c>
      <c r="H71" s="5">
        <v>77</v>
      </c>
      <c r="I71" s="6">
        <v>53</v>
      </c>
      <c r="J71" s="5">
        <v>48</v>
      </c>
      <c r="K71" s="5">
        <v>42</v>
      </c>
      <c r="L71" s="5">
        <v>55</v>
      </c>
      <c r="M71" s="5">
        <v>71</v>
      </c>
      <c r="N71" s="5">
        <v>47</v>
      </c>
      <c r="O71" s="5">
        <v>73</v>
      </c>
      <c r="P71" s="5">
        <v>56</v>
      </c>
      <c r="Q71" s="5">
        <v>48</v>
      </c>
      <c r="R71" s="5">
        <v>64</v>
      </c>
      <c r="S71" s="5">
        <v>64</v>
      </c>
      <c r="T71" s="5">
        <v>73</v>
      </c>
    </row>
    <row r="72" spans="1:20" x14ac:dyDescent="0.15">
      <c r="A72" s="89"/>
      <c r="B72" s="89"/>
      <c r="C72" s="3" t="s">
        <v>16</v>
      </c>
      <c r="D72" s="4">
        <v>10297</v>
      </c>
      <c r="E72" s="4">
        <v>10190</v>
      </c>
      <c r="F72" s="4">
        <v>10705</v>
      </c>
      <c r="G72" s="5">
        <v>12927</v>
      </c>
      <c r="H72" s="5">
        <v>12644</v>
      </c>
      <c r="I72" s="6">
        <v>8881</v>
      </c>
      <c r="J72" s="5">
        <v>9004</v>
      </c>
      <c r="K72" s="5">
        <v>9463</v>
      </c>
      <c r="L72" s="5">
        <v>13122</v>
      </c>
      <c r="M72" s="5">
        <v>14780</v>
      </c>
      <c r="N72" s="5">
        <v>9198</v>
      </c>
      <c r="O72" s="5">
        <v>10825</v>
      </c>
      <c r="P72" s="5">
        <v>10768</v>
      </c>
      <c r="Q72" s="5">
        <v>9396</v>
      </c>
      <c r="R72" s="5">
        <v>10253</v>
      </c>
      <c r="S72" s="5">
        <v>11812</v>
      </c>
      <c r="T72" s="5">
        <v>11959</v>
      </c>
    </row>
    <row r="73" spans="1:20" x14ac:dyDescent="0.15">
      <c r="A73" s="90"/>
      <c r="B73" s="90"/>
      <c r="C73" s="3" t="s">
        <v>17</v>
      </c>
      <c r="D73" s="4">
        <v>100</v>
      </c>
      <c r="E73" s="4">
        <v>100</v>
      </c>
      <c r="F73" s="4">
        <v>100</v>
      </c>
      <c r="G73" s="4">
        <v>100</v>
      </c>
      <c r="H73" s="4">
        <v>100</v>
      </c>
      <c r="I73" s="4">
        <v>100</v>
      </c>
      <c r="J73" s="4">
        <v>100</v>
      </c>
      <c r="K73" s="4">
        <v>100</v>
      </c>
      <c r="L73" s="4">
        <v>100</v>
      </c>
      <c r="M73" s="4">
        <v>100</v>
      </c>
      <c r="N73" s="4">
        <v>100</v>
      </c>
      <c r="O73" s="4">
        <v>100</v>
      </c>
      <c r="P73" s="4">
        <v>100</v>
      </c>
      <c r="Q73" s="4">
        <v>100</v>
      </c>
      <c r="R73" s="4">
        <v>100</v>
      </c>
      <c r="S73" s="4">
        <v>100</v>
      </c>
      <c r="T73" s="4">
        <v>100</v>
      </c>
    </row>
    <row r="74" spans="1:20" x14ac:dyDescent="0.15">
      <c r="A74" s="88">
        <v>24</v>
      </c>
      <c r="B74" s="88" t="e">
        <f>#REF!</f>
        <v>#REF!</v>
      </c>
      <c r="C74" s="3" t="s">
        <v>15</v>
      </c>
      <c r="D74" s="4">
        <v>55</v>
      </c>
      <c r="E74" s="4">
        <v>78</v>
      </c>
      <c r="F74" s="4">
        <v>70</v>
      </c>
      <c r="G74" s="5">
        <v>77</v>
      </c>
      <c r="H74" s="5">
        <v>71</v>
      </c>
      <c r="I74" s="6">
        <v>47</v>
      </c>
      <c r="J74" s="5">
        <v>49</v>
      </c>
      <c r="K74" s="5">
        <v>56</v>
      </c>
      <c r="L74" s="5">
        <v>69</v>
      </c>
      <c r="M74" s="5">
        <v>60</v>
      </c>
      <c r="N74" s="5">
        <v>73</v>
      </c>
      <c r="O74" s="5">
        <v>57</v>
      </c>
      <c r="P74" s="5">
        <v>54</v>
      </c>
      <c r="Q74" s="5">
        <v>60</v>
      </c>
      <c r="R74" s="5">
        <v>65</v>
      </c>
      <c r="S74" s="5">
        <v>74</v>
      </c>
      <c r="T74" s="5">
        <v>81</v>
      </c>
    </row>
    <row r="75" spans="1:20" x14ac:dyDescent="0.15">
      <c r="A75" s="89"/>
      <c r="B75" s="89"/>
      <c r="C75" s="3" t="s">
        <v>16</v>
      </c>
      <c r="D75" s="4">
        <v>12394</v>
      </c>
      <c r="E75" s="4">
        <v>13627</v>
      </c>
      <c r="F75" s="4">
        <v>10726</v>
      </c>
      <c r="G75" s="5">
        <v>16049</v>
      </c>
      <c r="H75" s="5">
        <v>13109</v>
      </c>
      <c r="I75" s="6">
        <v>9271</v>
      </c>
      <c r="J75" s="5">
        <v>10937</v>
      </c>
      <c r="K75" s="5">
        <v>14052</v>
      </c>
      <c r="L75" s="5">
        <v>16428</v>
      </c>
      <c r="M75" s="5">
        <v>13889</v>
      </c>
      <c r="N75" s="5">
        <v>13546</v>
      </c>
      <c r="O75" s="5">
        <v>13214</v>
      </c>
      <c r="P75" s="5">
        <v>12497</v>
      </c>
      <c r="Q75" s="5">
        <v>11798</v>
      </c>
      <c r="R75" s="5">
        <v>10260</v>
      </c>
      <c r="S75" s="5">
        <v>14652</v>
      </c>
      <c r="T75" s="5">
        <v>14316</v>
      </c>
    </row>
    <row r="76" spans="1:20" x14ac:dyDescent="0.15">
      <c r="A76" s="90"/>
      <c r="B76" s="90"/>
      <c r="C76" s="3" t="s">
        <v>17</v>
      </c>
      <c r="D76" s="4">
        <v>100</v>
      </c>
      <c r="E76" s="4">
        <v>100</v>
      </c>
      <c r="F76" s="4">
        <v>100</v>
      </c>
      <c r="G76" s="4">
        <v>100</v>
      </c>
      <c r="H76" s="4">
        <v>100</v>
      </c>
      <c r="I76" s="4">
        <v>100</v>
      </c>
      <c r="J76" s="4">
        <v>100</v>
      </c>
      <c r="K76" s="4">
        <v>100</v>
      </c>
      <c r="L76" s="4">
        <v>100</v>
      </c>
      <c r="M76" s="4">
        <v>100</v>
      </c>
      <c r="N76" s="4">
        <v>100</v>
      </c>
      <c r="O76" s="4">
        <v>100</v>
      </c>
      <c r="P76" s="4">
        <v>100</v>
      </c>
      <c r="Q76" s="4">
        <v>100</v>
      </c>
      <c r="R76" s="4">
        <v>100</v>
      </c>
      <c r="S76" s="4">
        <v>100</v>
      </c>
      <c r="T76" s="4">
        <v>100</v>
      </c>
    </row>
    <row r="77" spans="1:20" x14ac:dyDescent="0.15">
      <c r="A77" s="88">
        <v>25</v>
      </c>
      <c r="B77" s="88" t="e">
        <f>#REF!</f>
        <v>#REF!</v>
      </c>
      <c r="C77" s="3" t="s">
        <v>15</v>
      </c>
      <c r="D77" s="4">
        <v>55</v>
      </c>
      <c r="E77" s="4">
        <v>75</v>
      </c>
      <c r="F77" s="4">
        <v>84</v>
      </c>
      <c r="G77" s="5">
        <v>80</v>
      </c>
      <c r="H77" s="5">
        <v>69</v>
      </c>
      <c r="I77" s="6">
        <v>49</v>
      </c>
      <c r="J77" s="5">
        <v>52</v>
      </c>
      <c r="K77" s="5">
        <v>56</v>
      </c>
      <c r="L77" s="5">
        <v>70</v>
      </c>
      <c r="M77" s="5">
        <v>72</v>
      </c>
      <c r="N77" s="5">
        <v>68</v>
      </c>
      <c r="O77" s="5">
        <v>59</v>
      </c>
      <c r="P77" s="5">
        <v>64</v>
      </c>
      <c r="Q77" s="5">
        <v>73</v>
      </c>
      <c r="R77" s="5">
        <v>62</v>
      </c>
      <c r="S77" s="5">
        <v>79</v>
      </c>
      <c r="T77" s="5">
        <v>75</v>
      </c>
    </row>
    <row r="78" spans="1:20" x14ac:dyDescent="0.15">
      <c r="A78" s="89"/>
      <c r="B78" s="89"/>
      <c r="C78" s="3" t="s">
        <v>16</v>
      </c>
      <c r="D78" s="4">
        <v>11629</v>
      </c>
      <c r="E78" s="4">
        <v>12207</v>
      </c>
      <c r="F78" s="4">
        <v>12402</v>
      </c>
      <c r="G78" s="5">
        <v>12563</v>
      </c>
      <c r="H78" s="5">
        <v>10611</v>
      </c>
      <c r="I78" s="6">
        <v>9111</v>
      </c>
      <c r="J78" s="5">
        <v>9754</v>
      </c>
      <c r="K78" s="5">
        <v>11856</v>
      </c>
      <c r="L78" s="5">
        <v>15620</v>
      </c>
      <c r="M78" s="5">
        <v>14513</v>
      </c>
      <c r="N78" s="5">
        <v>12096</v>
      </c>
      <c r="O78" s="5">
        <v>12347</v>
      </c>
      <c r="P78" s="5">
        <v>10887</v>
      </c>
      <c r="Q78" s="5">
        <v>11989</v>
      </c>
      <c r="R78" s="5">
        <v>10134</v>
      </c>
      <c r="S78" s="5">
        <v>13547</v>
      </c>
      <c r="T78" s="5">
        <v>11682</v>
      </c>
    </row>
    <row r="79" spans="1:20" x14ac:dyDescent="0.15">
      <c r="A79" s="90"/>
      <c r="B79" s="90"/>
      <c r="C79" s="3" t="s">
        <v>17</v>
      </c>
      <c r="D79" s="4">
        <v>100</v>
      </c>
      <c r="E79" s="4">
        <v>100</v>
      </c>
      <c r="F79" s="4">
        <v>100</v>
      </c>
      <c r="G79" s="4">
        <v>100</v>
      </c>
      <c r="H79" s="4">
        <v>100</v>
      </c>
      <c r="I79" s="4">
        <v>100</v>
      </c>
      <c r="J79" s="4">
        <v>100</v>
      </c>
      <c r="K79" s="4">
        <v>100</v>
      </c>
      <c r="L79" s="4">
        <v>100</v>
      </c>
      <c r="M79" s="4">
        <v>100</v>
      </c>
      <c r="N79" s="4">
        <v>100</v>
      </c>
      <c r="O79" s="4">
        <v>100</v>
      </c>
      <c r="P79" s="4">
        <v>100</v>
      </c>
      <c r="Q79" s="4">
        <v>100</v>
      </c>
      <c r="R79" s="4">
        <v>100</v>
      </c>
      <c r="S79" s="4">
        <v>100</v>
      </c>
      <c r="T79" s="4">
        <v>100</v>
      </c>
    </row>
    <row r="80" spans="1:20" x14ac:dyDescent="0.15">
      <c r="A80" s="88">
        <v>26</v>
      </c>
      <c r="B80" s="88" t="e">
        <f>#REF!</f>
        <v>#REF!</v>
      </c>
      <c r="C80" s="3" t="s">
        <v>15</v>
      </c>
      <c r="D80" s="4">
        <v>33</v>
      </c>
      <c r="E80" s="4">
        <v>48</v>
      </c>
      <c r="F80" s="4">
        <v>40</v>
      </c>
      <c r="G80" s="5">
        <v>51</v>
      </c>
      <c r="H80" s="5">
        <v>44</v>
      </c>
      <c r="I80" s="6">
        <v>34</v>
      </c>
      <c r="J80" s="5">
        <v>35</v>
      </c>
      <c r="K80" s="5">
        <v>42</v>
      </c>
      <c r="L80" s="5">
        <v>52</v>
      </c>
      <c r="M80" s="5">
        <v>39</v>
      </c>
      <c r="N80" s="5">
        <v>44</v>
      </c>
      <c r="O80" s="5">
        <v>37</v>
      </c>
      <c r="P80" s="5">
        <v>38</v>
      </c>
      <c r="Q80" s="5">
        <v>49</v>
      </c>
      <c r="R80" s="5">
        <v>47</v>
      </c>
      <c r="S80" s="5">
        <v>56</v>
      </c>
      <c r="T80" s="5">
        <v>54</v>
      </c>
    </row>
    <row r="81" spans="1:20" x14ac:dyDescent="0.15">
      <c r="A81" s="89"/>
      <c r="B81" s="89"/>
      <c r="C81" s="3" t="s">
        <v>16</v>
      </c>
      <c r="D81" s="4">
        <v>6727</v>
      </c>
      <c r="E81" s="4">
        <v>7301</v>
      </c>
      <c r="F81" s="4">
        <v>5931</v>
      </c>
      <c r="G81" s="5">
        <v>8266</v>
      </c>
      <c r="H81" s="5">
        <v>7134</v>
      </c>
      <c r="I81" s="6">
        <v>6472</v>
      </c>
      <c r="J81" s="5">
        <v>7092</v>
      </c>
      <c r="K81" s="5">
        <v>8529</v>
      </c>
      <c r="L81" s="5">
        <v>10589</v>
      </c>
      <c r="M81" s="5">
        <v>7966</v>
      </c>
      <c r="N81" s="5">
        <v>8984</v>
      </c>
      <c r="O81" s="5">
        <v>7535</v>
      </c>
      <c r="P81" s="5">
        <v>7011</v>
      </c>
      <c r="Q81" s="5">
        <v>7447</v>
      </c>
      <c r="R81" s="5">
        <v>6336</v>
      </c>
      <c r="S81" s="5">
        <v>8558</v>
      </c>
      <c r="T81" s="5">
        <v>8006</v>
      </c>
    </row>
    <row r="82" spans="1:20" x14ac:dyDescent="0.15">
      <c r="A82" s="90"/>
      <c r="B82" s="90"/>
      <c r="C82" s="3" t="s">
        <v>17</v>
      </c>
      <c r="D82" s="4">
        <v>100</v>
      </c>
      <c r="E82" s="4">
        <v>100</v>
      </c>
      <c r="F82" s="4">
        <v>100</v>
      </c>
      <c r="G82" s="4">
        <v>100</v>
      </c>
      <c r="H82" s="4">
        <v>100</v>
      </c>
      <c r="I82" s="4">
        <v>100</v>
      </c>
      <c r="J82" s="4">
        <v>100</v>
      </c>
      <c r="K82" s="4">
        <v>100</v>
      </c>
      <c r="L82" s="4">
        <v>100</v>
      </c>
      <c r="M82" s="4">
        <v>100</v>
      </c>
      <c r="N82" s="4">
        <v>100</v>
      </c>
      <c r="O82" s="4">
        <v>100</v>
      </c>
      <c r="P82" s="4">
        <v>100</v>
      </c>
      <c r="Q82" s="4">
        <v>100</v>
      </c>
      <c r="R82" s="4">
        <v>100</v>
      </c>
      <c r="S82" s="4">
        <v>100</v>
      </c>
      <c r="T82" s="4">
        <v>100</v>
      </c>
    </row>
    <row r="83" spans="1:20" x14ac:dyDescent="0.15">
      <c r="A83" s="88">
        <v>27</v>
      </c>
      <c r="B83" s="88" t="e">
        <f>#REF!</f>
        <v>#REF!</v>
      </c>
      <c r="C83" s="3" t="s">
        <v>15</v>
      </c>
      <c r="D83" s="4">
        <v>52</v>
      </c>
      <c r="E83" s="4">
        <v>68</v>
      </c>
      <c r="F83" s="4">
        <v>76</v>
      </c>
      <c r="G83" s="5">
        <v>76</v>
      </c>
      <c r="H83" s="5">
        <v>84</v>
      </c>
      <c r="I83" s="6">
        <v>56</v>
      </c>
      <c r="J83" s="5">
        <v>53</v>
      </c>
      <c r="K83" s="5">
        <v>61</v>
      </c>
      <c r="L83" s="5">
        <v>65</v>
      </c>
      <c r="M83" s="5">
        <v>94</v>
      </c>
      <c r="N83" s="5">
        <v>71</v>
      </c>
      <c r="O83" s="5">
        <v>67</v>
      </c>
      <c r="P83" s="5">
        <v>71</v>
      </c>
      <c r="Q83" s="5">
        <v>57</v>
      </c>
      <c r="R83" s="5">
        <v>75</v>
      </c>
      <c r="S83" s="5">
        <v>75</v>
      </c>
      <c r="T83" s="5">
        <v>78</v>
      </c>
    </row>
    <row r="84" spans="1:20" x14ac:dyDescent="0.15">
      <c r="A84" s="89"/>
      <c r="B84" s="89"/>
      <c r="C84" s="3" t="s">
        <v>16</v>
      </c>
      <c r="D84" s="4">
        <v>9064</v>
      </c>
      <c r="E84" s="4">
        <v>11738</v>
      </c>
      <c r="F84" s="4">
        <v>10585</v>
      </c>
      <c r="G84" s="5">
        <v>14086</v>
      </c>
      <c r="H84" s="5">
        <v>13784</v>
      </c>
      <c r="I84" s="6">
        <v>9650</v>
      </c>
      <c r="J84" s="5">
        <v>9959</v>
      </c>
      <c r="K84" s="5">
        <v>11888</v>
      </c>
      <c r="L84" s="5">
        <v>14624</v>
      </c>
      <c r="M84" s="5">
        <v>14120</v>
      </c>
      <c r="N84" s="5">
        <v>11845</v>
      </c>
      <c r="O84" s="5">
        <v>12425</v>
      </c>
      <c r="P84" s="5">
        <v>12053</v>
      </c>
      <c r="Q84" s="5">
        <v>12014</v>
      </c>
      <c r="R84" s="5">
        <v>10482</v>
      </c>
      <c r="S84" s="5">
        <v>14374</v>
      </c>
      <c r="T84" s="5">
        <v>13081</v>
      </c>
    </row>
    <row r="85" spans="1:20" x14ac:dyDescent="0.15">
      <c r="A85" s="90"/>
      <c r="B85" s="90"/>
      <c r="C85" s="3" t="s">
        <v>17</v>
      </c>
      <c r="D85" s="4">
        <v>100</v>
      </c>
      <c r="E85" s="4">
        <v>100</v>
      </c>
      <c r="F85" s="4">
        <v>100</v>
      </c>
      <c r="G85" s="4">
        <v>100</v>
      </c>
      <c r="H85" s="4">
        <v>100</v>
      </c>
      <c r="I85" s="4">
        <v>100</v>
      </c>
      <c r="J85" s="4">
        <v>100</v>
      </c>
      <c r="K85" s="4">
        <v>100</v>
      </c>
      <c r="L85" s="4">
        <v>100</v>
      </c>
      <c r="M85" s="4">
        <v>100</v>
      </c>
      <c r="N85" s="4">
        <v>100</v>
      </c>
      <c r="O85" s="4">
        <v>100</v>
      </c>
      <c r="P85" s="4">
        <v>100</v>
      </c>
      <c r="Q85" s="4">
        <v>100</v>
      </c>
      <c r="R85" s="4">
        <v>100</v>
      </c>
      <c r="S85" s="4">
        <v>100</v>
      </c>
      <c r="T85" s="4">
        <v>100</v>
      </c>
    </row>
    <row r="86" spans="1:20" x14ac:dyDescent="0.15">
      <c r="A86" s="88">
        <v>28</v>
      </c>
      <c r="B86" s="88" t="e">
        <f>#REF!</f>
        <v>#REF!</v>
      </c>
      <c r="C86" s="3" t="s">
        <v>15</v>
      </c>
      <c r="D86" s="4">
        <v>70</v>
      </c>
      <c r="E86" s="4">
        <v>106</v>
      </c>
      <c r="F86" s="4">
        <v>106</v>
      </c>
      <c r="G86" s="5">
        <v>100</v>
      </c>
      <c r="H86" s="5">
        <v>98</v>
      </c>
      <c r="I86" s="6">
        <v>64</v>
      </c>
      <c r="J86" s="5">
        <v>58</v>
      </c>
      <c r="K86" s="5">
        <v>60</v>
      </c>
      <c r="L86" s="5">
        <v>102</v>
      </c>
      <c r="M86" s="5">
        <v>111</v>
      </c>
      <c r="N86" s="5">
        <v>88</v>
      </c>
      <c r="O86" s="5">
        <v>80</v>
      </c>
      <c r="P86" s="5">
        <v>67</v>
      </c>
      <c r="Q86" s="5">
        <v>79</v>
      </c>
      <c r="R86" s="5">
        <v>90</v>
      </c>
      <c r="S86" s="5">
        <v>95</v>
      </c>
      <c r="T86" s="5">
        <v>111</v>
      </c>
    </row>
    <row r="87" spans="1:20" x14ac:dyDescent="0.15">
      <c r="A87" s="89"/>
      <c r="B87" s="89"/>
      <c r="C87" s="3" t="s">
        <v>16</v>
      </c>
      <c r="D87" s="4">
        <v>11928</v>
      </c>
      <c r="E87" s="4">
        <v>13097</v>
      </c>
      <c r="F87" s="4">
        <v>10829</v>
      </c>
      <c r="G87" s="5">
        <v>15763</v>
      </c>
      <c r="H87" s="5">
        <v>13584</v>
      </c>
      <c r="I87" s="6">
        <v>8611</v>
      </c>
      <c r="J87" s="5">
        <v>10488</v>
      </c>
      <c r="K87" s="5">
        <v>12187</v>
      </c>
      <c r="L87" s="5">
        <v>15672</v>
      </c>
      <c r="M87" s="5">
        <v>13601</v>
      </c>
      <c r="N87" s="5">
        <v>10872</v>
      </c>
      <c r="O87" s="5">
        <v>13478</v>
      </c>
      <c r="P87" s="5">
        <v>12031</v>
      </c>
      <c r="Q87" s="5">
        <v>12679</v>
      </c>
      <c r="R87" s="5">
        <v>10646</v>
      </c>
      <c r="S87" s="5">
        <v>15835</v>
      </c>
      <c r="T87" s="5">
        <v>14186</v>
      </c>
    </row>
    <row r="88" spans="1:20" x14ac:dyDescent="0.15">
      <c r="A88" s="90"/>
      <c r="B88" s="90"/>
      <c r="C88" s="3" t="s">
        <v>17</v>
      </c>
      <c r="D88" s="4">
        <v>100</v>
      </c>
      <c r="E88" s="4">
        <v>100</v>
      </c>
      <c r="F88" s="4">
        <v>100</v>
      </c>
      <c r="G88" s="4">
        <v>100</v>
      </c>
      <c r="H88" s="4">
        <v>100</v>
      </c>
      <c r="I88" s="4">
        <v>100</v>
      </c>
      <c r="J88" s="4">
        <v>100</v>
      </c>
      <c r="K88" s="4">
        <v>100</v>
      </c>
      <c r="L88" s="4">
        <v>100</v>
      </c>
      <c r="M88" s="4">
        <v>100</v>
      </c>
      <c r="N88" s="4">
        <v>100</v>
      </c>
      <c r="O88" s="4">
        <v>100</v>
      </c>
      <c r="P88" s="4">
        <v>100</v>
      </c>
      <c r="Q88" s="4">
        <v>100</v>
      </c>
      <c r="R88" s="4">
        <v>100</v>
      </c>
      <c r="S88" s="4">
        <v>100</v>
      </c>
      <c r="T88" s="4">
        <v>100</v>
      </c>
    </row>
    <row r="89" spans="1:20" x14ac:dyDescent="0.15">
      <c r="A89" s="88">
        <v>29</v>
      </c>
      <c r="B89" s="88" t="e">
        <f>#REF!</f>
        <v>#REF!</v>
      </c>
      <c r="C89" s="3" t="s">
        <v>15</v>
      </c>
      <c r="D89" s="4">
        <v>36</v>
      </c>
      <c r="E89" s="4">
        <v>43</v>
      </c>
      <c r="F89" s="4">
        <v>47</v>
      </c>
      <c r="G89" s="5">
        <v>56</v>
      </c>
      <c r="H89" s="5">
        <v>60</v>
      </c>
      <c r="I89" s="6">
        <v>32</v>
      </c>
      <c r="J89" s="5">
        <v>43</v>
      </c>
      <c r="K89" s="5">
        <v>45</v>
      </c>
      <c r="L89" s="5">
        <v>56</v>
      </c>
      <c r="M89" s="5">
        <v>56</v>
      </c>
      <c r="N89" s="5">
        <v>47</v>
      </c>
      <c r="O89" s="5">
        <v>40</v>
      </c>
      <c r="P89" s="5">
        <v>41</v>
      </c>
      <c r="Q89" s="5">
        <v>46</v>
      </c>
      <c r="R89" s="5">
        <v>56</v>
      </c>
      <c r="S89" s="5">
        <v>64</v>
      </c>
      <c r="T89" s="5">
        <v>63</v>
      </c>
    </row>
    <row r="90" spans="1:20" x14ac:dyDescent="0.15">
      <c r="A90" s="89"/>
      <c r="B90" s="89"/>
      <c r="C90" s="3" t="s">
        <v>16</v>
      </c>
      <c r="D90" s="4">
        <v>7717</v>
      </c>
      <c r="E90" s="4">
        <v>9097</v>
      </c>
      <c r="F90" s="4">
        <v>7299</v>
      </c>
      <c r="G90" s="5">
        <v>10714</v>
      </c>
      <c r="H90" s="5">
        <v>9124</v>
      </c>
      <c r="I90" s="6">
        <v>5992</v>
      </c>
      <c r="J90" s="5">
        <v>7140</v>
      </c>
      <c r="K90" s="5">
        <v>9164</v>
      </c>
      <c r="L90" s="5">
        <v>11744</v>
      </c>
      <c r="M90" s="5">
        <v>10269</v>
      </c>
      <c r="N90" s="5">
        <v>9758</v>
      </c>
      <c r="O90" s="5">
        <v>8605</v>
      </c>
      <c r="P90" s="5">
        <v>7762</v>
      </c>
      <c r="Q90" s="5">
        <v>8095</v>
      </c>
      <c r="R90" s="5">
        <v>7924</v>
      </c>
      <c r="S90" s="5">
        <v>12263</v>
      </c>
      <c r="T90" s="5">
        <v>10872</v>
      </c>
    </row>
    <row r="91" spans="1:20" x14ac:dyDescent="0.15">
      <c r="A91" s="90"/>
      <c r="B91" s="90"/>
      <c r="C91" s="3" t="s">
        <v>17</v>
      </c>
      <c r="D91" s="4">
        <v>100</v>
      </c>
      <c r="E91" s="4">
        <v>100</v>
      </c>
      <c r="F91" s="4">
        <v>100</v>
      </c>
      <c r="G91" s="4">
        <v>100</v>
      </c>
      <c r="H91" s="4">
        <v>100</v>
      </c>
      <c r="I91" s="4">
        <v>100</v>
      </c>
      <c r="J91" s="4">
        <v>100</v>
      </c>
      <c r="K91" s="4">
        <v>100</v>
      </c>
      <c r="L91" s="4">
        <v>100</v>
      </c>
      <c r="M91" s="4">
        <v>100</v>
      </c>
      <c r="N91" s="4">
        <v>100</v>
      </c>
      <c r="O91" s="4">
        <v>100</v>
      </c>
      <c r="P91" s="4">
        <v>100</v>
      </c>
      <c r="Q91" s="4">
        <v>100</v>
      </c>
      <c r="R91" s="4">
        <v>100</v>
      </c>
      <c r="S91" s="4">
        <v>100</v>
      </c>
      <c r="T91" s="4">
        <v>100</v>
      </c>
    </row>
    <row r="92" spans="1:20" x14ac:dyDescent="0.15">
      <c r="A92" s="88">
        <v>30</v>
      </c>
      <c r="B92" s="88" t="e">
        <f>#REF!</f>
        <v>#REF!</v>
      </c>
      <c r="C92" s="3" t="s">
        <v>15</v>
      </c>
      <c r="D92" s="4">
        <v>73</v>
      </c>
      <c r="E92" s="4">
        <v>118</v>
      </c>
      <c r="F92" s="4">
        <v>145</v>
      </c>
      <c r="G92" s="5">
        <v>176</v>
      </c>
      <c r="H92" s="5">
        <v>149</v>
      </c>
      <c r="I92" s="6">
        <v>82</v>
      </c>
      <c r="J92" s="5">
        <v>104</v>
      </c>
      <c r="K92" s="5">
        <v>78</v>
      </c>
      <c r="L92" s="5">
        <v>158</v>
      </c>
      <c r="M92" s="5">
        <v>111</v>
      </c>
      <c r="N92" s="5">
        <v>101</v>
      </c>
      <c r="O92" s="5">
        <v>103</v>
      </c>
      <c r="P92" s="5">
        <v>82</v>
      </c>
      <c r="Q92" s="5">
        <v>143</v>
      </c>
      <c r="R92" s="5">
        <v>142</v>
      </c>
      <c r="S92" s="5">
        <v>186</v>
      </c>
      <c r="T92" s="5">
        <v>146</v>
      </c>
    </row>
    <row r="93" spans="1:20" x14ac:dyDescent="0.15">
      <c r="A93" s="89"/>
      <c r="B93" s="89"/>
      <c r="C93" s="3" t="s">
        <v>16</v>
      </c>
      <c r="D93" s="4">
        <v>16128</v>
      </c>
      <c r="E93" s="4">
        <v>18186</v>
      </c>
      <c r="F93" s="4">
        <v>17310</v>
      </c>
      <c r="G93" s="5">
        <v>22836</v>
      </c>
      <c r="H93" s="5">
        <v>21012</v>
      </c>
      <c r="I93" s="6">
        <v>14436</v>
      </c>
      <c r="J93" s="5">
        <v>14100</v>
      </c>
      <c r="K93" s="5">
        <v>18714</v>
      </c>
      <c r="L93" s="5">
        <v>26574</v>
      </c>
      <c r="M93" s="5">
        <v>26034</v>
      </c>
      <c r="N93" s="5">
        <v>21198</v>
      </c>
      <c r="O93" s="5">
        <v>20226</v>
      </c>
      <c r="P93" s="5">
        <v>17677</v>
      </c>
      <c r="Q93" s="5">
        <v>22546</v>
      </c>
      <c r="R93" s="5">
        <v>18247</v>
      </c>
      <c r="S93" s="5">
        <v>27061</v>
      </c>
      <c r="T93" s="5">
        <v>22606</v>
      </c>
    </row>
    <row r="94" spans="1:20" x14ac:dyDescent="0.15">
      <c r="A94" s="90"/>
      <c r="B94" s="90"/>
      <c r="C94" s="3" t="s">
        <v>17</v>
      </c>
      <c r="D94" s="4">
        <v>100</v>
      </c>
      <c r="E94" s="4">
        <v>100</v>
      </c>
      <c r="F94" s="4">
        <v>100</v>
      </c>
      <c r="G94" s="4">
        <v>100</v>
      </c>
      <c r="H94" s="4">
        <v>100</v>
      </c>
      <c r="I94" s="4">
        <v>100</v>
      </c>
      <c r="J94" s="4">
        <v>100</v>
      </c>
      <c r="K94" s="4">
        <v>100</v>
      </c>
      <c r="L94" s="4">
        <v>100</v>
      </c>
      <c r="M94" s="4">
        <v>100</v>
      </c>
      <c r="N94" s="4">
        <v>100</v>
      </c>
      <c r="O94" s="4">
        <v>100</v>
      </c>
      <c r="P94" s="4">
        <v>100</v>
      </c>
      <c r="Q94" s="4">
        <v>100</v>
      </c>
      <c r="R94" s="4">
        <v>100</v>
      </c>
      <c r="S94" s="4">
        <v>100</v>
      </c>
      <c r="T94" s="4">
        <v>100</v>
      </c>
    </row>
    <row r="95" spans="1:20" x14ac:dyDescent="0.15">
      <c r="A95" s="88">
        <v>31</v>
      </c>
      <c r="B95" s="88" t="e">
        <f>#REF!</f>
        <v>#REF!</v>
      </c>
      <c r="C95" s="3" t="s">
        <v>15</v>
      </c>
      <c r="D95" s="4">
        <v>69</v>
      </c>
      <c r="E95" s="4">
        <v>84</v>
      </c>
      <c r="F95" s="4">
        <v>88</v>
      </c>
      <c r="G95" s="4">
        <v>92</v>
      </c>
      <c r="H95" s="5">
        <v>96</v>
      </c>
      <c r="I95" s="5">
        <v>75</v>
      </c>
      <c r="J95" s="6">
        <v>67</v>
      </c>
      <c r="K95" s="5">
        <v>69</v>
      </c>
      <c r="L95" s="5">
        <v>107</v>
      </c>
      <c r="M95" s="5">
        <v>100</v>
      </c>
      <c r="N95" s="5">
        <v>92</v>
      </c>
      <c r="O95" s="5">
        <v>83</v>
      </c>
      <c r="P95" s="5">
        <v>66</v>
      </c>
      <c r="Q95" s="5">
        <v>81</v>
      </c>
      <c r="R95" s="5">
        <v>107</v>
      </c>
      <c r="S95" s="5">
        <v>94</v>
      </c>
      <c r="T95" s="5">
        <v>88</v>
      </c>
    </row>
    <row r="96" spans="1:20" x14ac:dyDescent="0.15">
      <c r="A96" s="89"/>
      <c r="B96" s="89"/>
      <c r="C96" s="3" t="s">
        <v>16</v>
      </c>
      <c r="D96" s="4">
        <v>16908</v>
      </c>
      <c r="E96" s="4">
        <v>18662</v>
      </c>
      <c r="F96" s="4">
        <v>14868</v>
      </c>
      <c r="G96" s="4">
        <v>20348</v>
      </c>
      <c r="H96" s="5">
        <v>17526</v>
      </c>
      <c r="I96" s="5">
        <v>15733</v>
      </c>
      <c r="J96" s="6">
        <v>17072</v>
      </c>
      <c r="K96" s="5">
        <v>18299</v>
      </c>
      <c r="L96" s="5">
        <v>22975</v>
      </c>
      <c r="M96" s="5">
        <v>21409</v>
      </c>
      <c r="N96" s="5">
        <v>23092</v>
      </c>
      <c r="O96" s="5">
        <v>21761</v>
      </c>
      <c r="P96" s="5">
        <v>17224</v>
      </c>
      <c r="Q96" s="5">
        <v>18001</v>
      </c>
      <c r="R96" s="5">
        <v>16480</v>
      </c>
      <c r="S96" s="5">
        <v>21432</v>
      </c>
      <c r="T96" s="5">
        <v>19414</v>
      </c>
    </row>
    <row r="97" spans="1:20" x14ac:dyDescent="0.15">
      <c r="A97" s="90"/>
      <c r="B97" s="90"/>
      <c r="C97" s="3" t="s">
        <v>17</v>
      </c>
      <c r="D97" s="4">
        <v>100</v>
      </c>
      <c r="E97" s="4">
        <v>100</v>
      </c>
      <c r="F97" s="4">
        <v>100</v>
      </c>
      <c r="G97" s="4">
        <v>100</v>
      </c>
      <c r="H97" s="4">
        <v>100</v>
      </c>
      <c r="I97" s="4">
        <v>100</v>
      </c>
      <c r="J97" s="4">
        <v>100</v>
      </c>
      <c r="K97" s="4">
        <v>100</v>
      </c>
      <c r="L97" s="4">
        <v>100</v>
      </c>
      <c r="M97" s="4">
        <v>100</v>
      </c>
      <c r="N97" s="4">
        <v>100</v>
      </c>
      <c r="O97" s="4">
        <v>100</v>
      </c>
      <c r="P97" s="4">
        <v>100</v>
      </c>
      <c r="Q97" s="4">
        <v>100</v>
      </c>
      <c r="R97" s="4">
        <v>100</v>
      </c>
      <c r="S97" s="4">
        <v>100</v>
      </c>
      <c r="T97" s="4">
        <v>100</v>
      </c>
    </row>
    <row r="98" spans="1:20" x14ac:dyDescent="0.15">
      <c r="A98" s="88">
        <v>32</v>
      </c>
      <c r="B98" s="88" t="e">
        <f>#REF!</f>
        <v>#REF!</v>
      </c>
      <c r="C98" s="3" t="s">
        <v>15</v>
      </c>
      <c r="D98" s="4">
        <v>53</v>
      </c>
      <c r="E98" s="4">
        <v>64</v>
      </c>
      <c r="F98" s="4">
        <v>65</v>
      </c>
      <c r="G98" s="5">
        <v>78</v>
      </c>
      <c r="H98" s="5">
        <v>66</v>
      </c>
      <c r="I98" s="6">
        <v>46</v>
      </c>
      <c r="J98" s="5">
        <v>42</v>
      </c>
      <c r="K98" s="5">
        <v>52</v>
      </c>
      <c r="L98" s="5">
        <v>76</v>
      </c>
      <c r="M98" s="5">
        <v>68</v>
      </c>
      <c r="N98" s="5">
        <v>77</v>
      </c>
      <c r="O98" s="5">
        <v>62</v>
      </c>
      <c r="P98" s="5">
        <v>49</v>
      </c>
      <c r="Q98" s="5">
        <v>58</v>
      </c>
      <c r="R98" s="5">
        <v>67</v>
      </c>
      <c r="S98" s="5">
        <v>76</v>
      </c>
      <c r="T98" s="5">
        <v>68</v>
      </c>
    </row>
    <row r="99" spans="1:20" x14ac:dyDescent="0.15">
      <c r="A99" s="89"/>
      <c r="B99" s="89"/>
      <c r="C99" s="3" t="s">
        <v>16</v>
      </c>
      <c r="D99" s="4">
        <v>11420</v>
      </c>
      <c r="E99" s="4">
        <v>12690</v>
      </c>
      <c r="F99" s="4">
        <v>11692</v>
      </c>
      <c r="G99" s="5">
        <v>13637</v>
      </c>
      <c r="H99" s="5">
        <v>14401</v>
      </c>
      <c r="I99" s="6">
        <v>10853</v>
      </c>
      <c r="J99" s="5">
        <v>10366</v>
      </c>
      <c r="K99" s="5">
        <v>11258</v>
      </c>
      <c r="L99" s="5">
        <v>15266</v>
      </c>
      <c r="M99" s="5">
        <v>16589</v>
      </c>
      <c r="N99" s="5">
        <v>18013</v>
      </c>
      <c r="O99" s="5">
        <v>15377</v>
      </c>
      <c r="P99" s="5">
        <v>12051</v>
      </c>
      <c r="Q99" s="5">
        <v>13247</v>
      </c>
      <c r="R99" s="5">
        <v>12737</v>
      </c>
      <c r="S99" s="5">
        <v>17676</v>
      </c>
      <c r="T99" s="5">
        <v>15719</v>
      </c>
    </row>
    <row r="100" spans="1:20" x14ac:dyDescent="0.15">
      <c r="A100" s="90"/>
      <c r="B100" s="90"/>
      <c r="C100" s="3" t="s">
        <v>17</v>
      </c>
      <c r="D100" s="4">
        <v>100</v>
      </c>
      <c r="E100" s="4">
        <v>100</v>
      </c>
      <c r="F100" s="4">
        <v>100</v>
      </c>
      <c r="G100" s="4">
        <v>100</v>
      </c>
      <c r="H100" s="4">
        <v>100</v>
      </c>
      <c r="I100" s="4">
        <v>100</v>
      </c>
      <c r="J100" s="4">
        <v>100</v>
      </c>
      <c r="K100" s="4">
        <v>100</v>
      </c>
      <c r="L100" s="4">
        <v>100</v>
      </c>
      <c r="M100" s="4">
        <v>100</v>
      </c>
      <c r="N100" s="4">
        <v>100</v>
      </c>
      <c r="O100" s="4">
        <v>100</v>
      </c>
      <c r="P100" s="4">
        <v>100</v>
      </c>
      <c r="Q100" s="4">
        <v>100</v>
      </c>
      <c r="R100" s="4">
        <v>100</v>
      </c>
      <c r="S100" s="4">
        <v>100</v>
      </c>
      <c r="T100" s="4">
        <v>100</v>
      </c>
    </row>
    <row r="101" spans="1:20" x14ac:dyDescent="0.15">
      <c r="A101" s="88">
        <v>33</v>
      </c>
      <c r="B101" s="88" t="e">
        <f>#REF!</f>
        <v>#REF!</v>
      </c>
      <c r="C101" s="3" t="s">
        <v>15</v>
      </c>
      <c r="D101" s="4">
        <v>61</v>
      </c>
      <c r="E101" s="4">
        <v>69</v>
      </c>
      <c r="F101" s="4">
        <v>84</v>
      </c>
      <c r="G101" s="5">
        <v>94</v>
      </c>
      <c r="H101" s="5">
        <v>93</v>
      </c>
      <c r="I101" s="6">
        <v>88</v>
      </c>
      <c r="J101" s="5">
        <v>58</v>
      </c>
      <c r="K101" s="5">
        <v>60</v>
      </c>
      <c r="L101" s="5">
        <v>78</v>
      </c>
      <c r="M101" s="5">
        <v>87</v>
      </c>
      <c r="N101" s="5">
        <v>82</v>
      </c>
      <c r="O101" s="5">
        <v>85</v>
      </c>
      <c r="P101" s="5">
        <v>78</v>
      </c>
      <c r="Q101" s="5">
        <v>70</v>
      </c>
      <c r="R101" s="5">
        <v>89</v>
      </c>
      <c r="S101" s="5">
        <v>88</v>
      </c>
      <c r="T101" s="5">
        <v>99</v>
      </c>
    </row>
    <row r="102" spans="1:20" x14ac:dyDescent="0.15">
      <c r="A102" s="89"/>
      <c r="B102" s="89"/>
      <c r="C102" s="3" t="s">
        <v>16</v>
      </c>
      <c r="D102" s="4">
        <v>15534</v>
      </c>
      <c r="E102" s="4">
        <v>15628</v>
      </c>
      <c r="F102" s="4">
        <v>17459</v>
      </c>
      <c r="G102" s="5">
        <v>19336</v>
      </c>
      <c r="H102" s="5">
        <v>18840</v>
      </c>
      <c r="I102" s="6">
        <v>16906</v>
      </c>
      <c r="J102" s="5">
        <v>14159</v>
      </c>
      <c r="K102" s="5">
        <v>15157</v>
      </c>
      <c r="L102" s="5">
        <v>20354</v>
      </c>
      <c r="M102" s="5">
        <v>23312</v>
      </c>
      <c r="N102" s="5">
        <v>21059</v>
      </c>
      <c r="O102" s="5">
        <v>22847</v>
      </c>
      <c r="P102" s="5">
        <v>17296</v>
      </c>
      <c r="Q102" s="5">
        <v>16232</v>
      </c>
      <c r="R102" s="5">
        <v>18100</v>
      </c>
      <c r="S102" s="5">
        <v>20420</v>
      </c>
      <c r="T102" s="5">
        <v>19740</v>
      </c>
    </row>
    <row r="103" spans="1:20" x14ac:dyDescent="0.15">
      <c r="A103" s="90"/>
      <c r="B103" s="90"/>
      <c r="C103" s="3" t="s">
        <v>17</v>
      </c>
      <c r="D103" s="4">
        <v>100</v>
      </c>
      <c r="E103" s="4">
        <v>100</v>
      </c>
      <c r="F103" s="4">
        <v>100</v>
      </c>
      <c r="G103" s="4">
        <v>100</v>
      </c>
      <c r="H103" s="4">
        <v>100</v>
      </c>
      <c r="I103" s="4">
        <v>100</v>
      </c>
      <c r="J103" s="4">
        <v>100</v>
      </c>
      <c r="K103" s="4">
        <v>100</v>
      </c>
      <c r="L103" s="4">
        <v>100</v>
      </c>
      <c r="M103" s="4">
        <v>100</v>
      </c>
      <c r="N103" s="4">
        <v>100</v>
      </c>
      <c r="O103" s="4">
        <v>100</v>
      </c>
      <c r="P103" s="4">
        <v>100</v>
      </c>
      <c r="Q103" s="4">
        <v>100</v>
      </c>
      <c r="R103" s="4">
        <v>100</v>
      </c>
      <c r="S103" s="4">
        <v>100</v>
      </c>
      <c r="T103" s="4">
        <v>100</v>
      </c>
    </row>
    <row r="104" spans="1:20" x14ac:dyDescent="0.15">
      <c r="A104" s="88">
        <v>34</v>
      </c>
      <c r="B104" s="88" t="e">
        <f>#REF!</f>
        <v>#REF!</v>
      </c>
      <c r="C104" s="3" t="s">
        <v>15</v>
      </c>
      <c r="D104" s="4">
        <v>57</v>
      </c>
      <c r="E104" s="4">
        <v>68</v>
      </c>
      <c r="F104" s="4">
        <v>76</v>
      </c>
      <c r="G104" s="5">
        <v>65</v>
      </c>
      <c r="H104" s="5">
        <v>72</v>
      </c>
      <c r="I104" s="6">
        <v>54</v>
      </c>
      <c r="J104" s="5">
        <v>51</v>
      </c>
      <c r="K104" s="5">
        <v>56</v>
      </c>
      <c r="L104" s="5">
        <v>78</v>
      </c>
      <c r="M104" s="5">
        <v>64</v>
      </c>
      <c r="N104" s="5">
        <v>67</v>
      </c>
      <c r="O104" s="5">
        <v>51</v>
      </c>
      <c r="P104" s="5">
        <v>70</v>
      </c>
      <c r="Q104" s="5">
        <v>61</v>
      </c>
      <c r="R104" s="5">
        <v>75</v>
      </c>
      <c r="S104" s="5">
        <v>71</v>
      </c>
      <c r="T104" s="5">
        <v>69</v>
      </c>
    </row>
    <row r="105" spans="1:20" x14ac:dyDescent="0.15">
      <c r="A105" s="89"/>
      <c r="B105" s="89"/>
      <c r="C105" s="3" t="s">
        <v>16</v>
      </c>
      <c r="D105" s="4">
        <v>12292</v>
      </c>
      <c r="E105" s="4">
        <v>14400</v>
      </c>
      <c r="F105" s="4">
        <v>12062</v>
      </c>
      <c r="G105" s="5">
        <v>14810</v>
      </c>
      <c r="H105" s="5">
        <v>13729</v>
      </c>
      <c r="I105" s="6">
        <v>11271</v>
      </c>
      <c r="J105" s="5">
        <v>11805</v>
      </c>
      <c r="K105" s="5">
        <v>13772</v>
      </c>
      <c r="L105" s="5">
        <v>17811</v>
      </c>
      <c r="M105" s="5">
        <v>16785</v>
      </c>
      <c r="N105" s="5">
        <v>12259</v>
      </c>
      <c r="O105" s="5">
        <v>10926</v>
      </c>
      <c r="P105" s="5">
        <v>12335</v>
      </c>
      <c r="Q105" s="5">
        <v>14000</v>
      </c>
      <c r="R105" s="5">
        <v>12979</v>
      </c>
      <c r="S105" s="5">
        <v>15917</v>
      </c>
      <c r="T105" s="5">
        <v>14981</v>
      </c>
    </row>
    <row r="106" spans="1:20" x14ac:dyDescent="0.15">
      <c r="A106" s="90"/>
      <c r="B106" s="90"/>
      <c r="C106" s="3" t="s">
        <v>17</v>
      </c>
      <c r="D106" s="4">
        <v>100</v>
      </c>
      <c r="E106" s="4">
        <v>100</v>
      </c>
      <c r="F106" s="4">
        <v>100</v>
      </c>
      <c r="G106" s="4">
        <v>100</v>
      </c>
      <c r="H106" s="4">
        <v>100</v>
      </c>
      <c r="I106" s="4">
        <v>100</v>
      </c>
      <c r="J106" s="4">
        <v>100</v>
      </c>
      <c r="K106" s="4">
        <v>100</v>
      </c>
      <c r="L106" s="4">
        <v>100</v>
      </c>
      <c r="M106" s="4">
        <v>100</v>
      </c>
      <c r="N106" s="4">
        <v>100</v>
      </c>
      <c r="O106" s="4">
        <v>100</v>
      </c>
      <c r="P106" s="4">
        <v>100</v>
      </c>
      <c r="Q106" s="4">
        <v>100</v>
      </c>
      <c r="R106" s="4">
        <v>100</v>
      </c>
      <c r="S106" s="4">
        <v>100</v>
      </c>
      <c r="T106" s="4">
        <v>100</v>
      </c>
    </row>
    <row r="107" spans="1:20" x14ac:dyDescent="0.15">
      <c r="A107" s="88">
        <v>35</v>
      </c>
      <c r="B107" s="88" t="e">
        <f>#REF!</f>
        <v>#REF!</v>
      </c>
      <c r="C107" s="3" t="s">
        <v>15</v>
      </c>
      <c r="D107" s="4">
        <v>59</v>
      </c>
      <c r="E107" s="4">
        <v>80</v>
      </c>
      <c r="F107" s="4">
        <v>73</v>
      </c>
      <c r="G107" s="5">
        <v>86</v>
      </c>
      <c r="H107" s="5">
        <v>87</v>
      </c>
      <c r="I107" s="6">
        <v>61</v>
      </c>
      <c r="J107" s="5">
        <v>55</v>
      </c>
      <c r="K107" s="5">
        <v>74</v>
      </c>
      <c r="L107" s="5">
        <v>73</v>
      </c>
      <c r="M107" s="5">
        <v>101</v>
      </c>
      <c r="N107" s="5">
        <v>81</v>
      </c>
      <c r="O107" s="5">
        <v>82</v>
      </c>
      <c r="P107" s="5">
        <v>62</v>
      </c>
      <c r="Q107" s="5">
        <v>60</v>
      </c>
      <c r="R107" s="5">
        <v>74</v>
      </c>
      <c r="S107" s="5">
        <v>81</v>
      </c>
      <c r="T107" s="5">
        <v>74</v>
      </c>
    </row>
    <row r="108" spans="1:20" x14ac:dyDescent="0.15">
      <c r="A108" s="89"/>
      <c r="B108" s="89"/>
      <c r="C108" s="3" t="s">
        <v>16</v>
      </c>
      <c r="D108" s="4">
        <v>13140</v>
      </c>
      <c r="E108" s="4">
        <v>13855</v>
      </c>
      <c r="F108" s="4">
        <v>13817</v>
      </c>
      <c r="G108" s="5">
        <v>16879</v>
      </c>
      <c r="H108" s="5">
        <v>14713</v>
      </c>
      <c r="I108" s="6">
        <v>12887</v>
      </c>
      <c r="J108" s="5">
        <v>12630</v>
      </c>
      <c r="K108" s="5">
        <v>14063</v>
      </c>
      <c r="L108" s="5">
        <v>17308</v>
      </c>
      <c r="M108" s="5">
        <v>19924</v>
      </c>
      <c r="N108" s="5">
        <v>18203</v>
      </c>
      <c r="O108" s="5">
        <v>15633</v>
      </c>
      <c r="P108" s="5">
        <v>12937</v>
      </c>
      <c r="Q108" s="5">
        <v>12857</v>
      </c>
      <c r="R108" s="5">
        <v>13117</v>
      </c>
      <c r="S108" s="5">
        <v>17323</v>
      </c>
      <c r="T108" s="5">
        <v>14488</v>
      </c>
    </row>
    <row r="109" spans="1:20" x14ac:dyDescent="0.15">
      <c r="A109" s="90"/>
      <c r="B109" s="90"/>
      <c r="C109" s="3" t="s">
        <v>17</v>
      </c>
      <c r="D109" s="4">
        <v>100</v>
      </c>
      <c r="E109" s="4">
        <v>100</v>
      </c>
      <c r="F109" s="4">
        <v>100</v>
      </c>
      <c r="G109" s="4">
        <v>100</v>
      </c>
      <c r="H109" s="4">
        <v>100</v>
      </c>
      <c r="I109" s="4">
        <v>100</v>
      </c>
      <c r="J109" s="4">
        <v>100</v>
      </c>
      <c r="K109" s="4">
        <v>100</v>
      </c>
      <c r="L109" s="4">
        <v>100</v>
      </c>
      <c r="M109" s="4">
        <v>100</v>
      </c>
      <c r="N109" s="4">
        <v>100</v>
      </c>
      <c r="O109" s="4">
        <v>100</v>
      </c>
      <c r="P109" s="4">
        <v>100</v>
      </c>
      <c r="Q109" s="4">
        <v>100</v>
      </c>
      <c r="R109" s="4">
        <v>100</v>
      </c>
      <c r="S109" s="4">
        <v>100</v>
      </c>
      <c r="T109" s="4">
        <v>100</v>
      </c>
    </row>
    <row r="110" spans="1:20" x14ac:dyDescent="0.15">
      <c r="A110" s="88">
        <v>36</v>
      </c>
      <c r="B110" s="88" t="e">
        <f>#REF!</f>
        <v>#REF!</v>
      </c>
      <c r="C110" s="3" t="s">
        <v>15</v>
      </c>
      <c r="D110" s="4">
        <v>100</v>
      </c>
      <c r="E110" s="4">
        <v>112</v>
      </c>
      <c r="F110" s="4">
        <v>163</v>
      </c>
      <c r="G110" s="5">
        <v>180</v>
      </c>
      <c r="H110" s="5">
        <v>199</v>
      </c>
      <c r="I110" s="6">
        <v>140</v>
      </c>
      <c r="J110" s="5">
        <v>78</v>
      </c>
      <c r="K110" s="5">
        <v>128</v>
      </c>
      <c r="L110" s="5">
        <v>164</v>
      </c>
      <c r="M110" s="5">
        <v>220</v>
      </c>
      <c r="N110" s="5">
        <v>148</v>
      </c>
      <c r="O110" s="5">
        <v>204</v>
      </c>
      <c r="P110" s="5">
        <v>149</v>
      </c>
      <c r="Q110" s="5">
        <v>98</v>
      </c>
      <c r="R110" s="5">
        <v>120</v>
      </c>
      <c r="S110" s="5">
        <v>131</v>
      </c>
      <c r="T110" s="5">
        <v>134</v>
      </c>
    </row>
    <row r="111" spans="1:20" x14ac:dyDescent="0.15">
      <c r="A111" s="89"/>
      <c r="B111" s="89"/>
      <c r="C111" s="3" t="s">
        <v>16</v>
      </c>
      <c r="D111" s="4">
        <v>17484</v>
      </c>
      <c r="E111" s="4">
        <v>16140</v>
      </c>
      <c r="F111" s="4">
        <v>21444</v>
      </c>
      <c r="G111" s="5">
        <v>28224</v>
      </c>
      <c r="H111" s="5">
        <v>35496</v>
      </c>
      <c r="I111" s="6">
        <v>23196</v>
      </c>
      <c r="J111" s="5">
        <v>19878</v>
      </c>
      <c r="K111" s="5">
        <v>22866</v>
      </c>
      <c r="L111" s="5">
        <v>30012</v>
      </c>
      <c r="M111" s="5">
        <v>49296</v>
      </c>
      <c r="N111" s="5">
        <v>32934</v>
      </c>
      <c r="O111" s="5">
        <v>41502</v>
      </c>
      <c r="P111" s="5">
        <v>20394</v>
      </c>
      <c r="Q111" s="5">
        <v>16470</v>
      </c>
      <c r="R111" s="5">
        <v>19818</v>
      </c>
      <c r="S111" s="5">
        <v>23244</v>
      </c>
      <c r="T111" s="5">
        <v>24324</v>
      </c>
    </row>
    <row r="112" spans="1:20" x14ac:dyDescent="0.15">
      <c r="A112" s="90"/>
      <c r="B112" s="90"/>
      <c r="C112" s="3" t="s">
        <v>17</v>
      </c>
      <c r="D112" s="4">
        <v>100</v>
      </c>
      <c r="E112" s="4">
        <v>100</v>
      </c>
      <c r="F112" s="4">
        <v>100</v>
      </c>
      <c r="G112" s="4">
        <v>100</v>
      </c>
      <c r="H112" s="4">
        <v>100</v>
      </c>
      <c r="I112" s="4">
        <v>100</v>
      </c>
      <c r="J112" s="4">
        <v>100</v>
      </c>
      <c r="K112" s="4">
        <v>100</v>
      </c>
      <c r="L112" s="4">
        <v>100</v>
      </c>
      <c r="M112" s="4">
        <v>100</v>
      </c>
      <c r="N112" s="4">
        <v>100</v>
      </c>
      <c r="O112" s="4">
        <v>100</v>
      </c>
      <c r="P112" s="4">
        <v>100</v>
      </c>
      <c r="Q112" s="4">
        <v>100</v>
      </c>
      <c r="R112" s="4">
        <v>100</v>
      </c>
      <c r="S112" s="4">
        <v>100</v>
      </c>
      <c r="T112" s="4">
        <v>100</v>
      </c>
    </row>
    <row r="113" spans="1:20" x14ac:dyDescent="0.15">
      <c r="A113" s="88">
        <v>37</v>
      </c>
      <c r="B113" s="88" t="e">
        <f>#REF!</f>
        <v>#REF!</v>
      </c>
      <c r="C113" s="3" t="s">
        <v>15</v>
      </c>
      <c r="D113" s="4">
        <v>33</v>
      </c>
      <c r="E113" s="4">
        <v>43</v>
      </c>
      <c r="F113" s="4">
        <v>41</v>
      </c>
      <c r="G113" s="5">
        <v>47</v>
      </c>
      <c r="H113" s="5">
        <v>53</v>
      </c>
      <c r="I113" s="6">
        <v>42</v>
      </c>
      <c r="J113" s="5">
        <v>31</v>
      </c>
      <c r="K113" s="5">
        <v>35</v>
      </c>
      <c r="L113" s="5">
        <v>45</v>
      </c>
      <c r="M113" s="5">
        <v>57</v>
      </c>
      <c r="N113" s="5">
        <v>38</v>
      </c>
      <c r="O113" s="5">
        <v>28</v>
      </c>
      <c r="P113" s="5">
        <v>27</v>
      </c>
      <c r="Q113" s="5">
        <v>30</v>
      </c>
      <c r="R113" s="5">
        <v>42</v>
      </c>
      <c r="S113" s="5">
        <v>55</v>
      </c>
      <c r="T113" s="5">
        <v>62</v>
      </c>
    </row>
    <row r="114" spans="1:20" x14ac:dyDescent="0.15">
      <c r="A114" s="89"/>
      <c r="B114" s="89"/>
      <c r="C114" s="3" t="s">
        <v>16</v>
      </c>
      <c r="D114" s="4">
        <v>8147</v>
      </c>
      <c r="E114" s="4">
        <v>8371</v>
      </c>
      <c r="F114" s="4">
        <v>8431</v>
      </c>
      <c r="G114" s="5">
        <v>10703</v>
      </c>
      <c r="H114" s="5">
        <v>10025</v>
      </c>
      <c r="I114" s="6">
        <v>9185</v>
      </c>
      <c r="J114" s="5">
        <v>8395</v>
      </c>
      <c r="K114" s="5">
        <v>8630</v>
      </c>
      <c r="L114" s="5">
        <v>12077</v>
      </c>
      <c r="M114" s="5">
        <v>10357</v>
      </c>
      <c r="N114" s="5">
        <v>7083</v>
      </c>
      <c r="O114" s="5">
        <v>6657</v>
      </c>
      <c r="P114" s="5">
        <v>6836</v>
      </c>
      <c r="Q114" s="5">
        <v>6354</v>
      </c>
      <c r="R114" s="5">
        <v>7791</v>
      </c>
      <c r="S114" s="5">
        <v>10755</v>
      </c>
      <c r="T114" s="5">
        <v>10494</v>
      </c>
    </row>
    <row r="115" spans="1:20" x14ac:dyDescent="0.15">
      <c r="A115" s="90"/>
      <c r="B115" s="90"/>
      <c r="C115" s="3" t="s">
        <v>17</v>
      </c>
      <c r="D115" s="4">
        <v>100</v>
      </c>
      <c r="E115" s="4">
        <v>100</v>
      </c>
      <c r="F115" s="4">
        <v>100</v>
      </c>
      <c r="G115" s="4">
        <v>100</v>
      </c>
      <c r="H115" s="4">
        <v>100</v>
      </c>
      <c r="I115" s="4">
        <v>100</v>
      </c>
      <c r="J115" s="4">
        <v>100</v>
      </c>
      <c r="K115" s="4">
        <v>100</v>
      </c>
      <c r="L115" s="4">
        <v>100</v>
      </c>
      <c r="M115" s="4">
        <v>100</v>
      </c>
      <c r="N115" s="4">
        <v>100</v>
      </c>
      <c r="O115" s="4">
        <v>100</v>
      </c>
      <c r="P115" s="4">
        <v>100</v>
      </c>
      <c r="Q115" s="4">
        <v>100</v>
      </c>
      <c r="R115" s="4">
        <v>100</v>
      </c>
      <c r="S115" s="4">
        <v>100</v>
      </c>
      <c r="T115" s="4">
        <v>100</v>
      </c>
    </row>
    <row r="116" spans="1:20" x14ac:dyDescent="0.15">
      <c r="A116" s="88">
        <v>38</v>
      </c>
      <c r="B116" s="88" t="e">
        <f>#REF!</f>
        <v>#REF!</v>
      </c>
      <c r="C116" s="3" t="s">
        <v>15</v>
      </c>
      <c r="D116" s="4">
        <v>60</v>
      </c>
      <c r="E116" s="4">
        <v>70</v>
      </c>
      <c r="F116" s="4">
        <v>70</v>
      </c>
      <c r="G116" s="5">
        <v>80</v>
      </c>
      <c r="H116" s="5">
        <v>77</v>
      </c>
      <c r="I116" s="6">
        <v>53</v>
      </c>
      <c r="J116" s="5">
        <v>56</v>
      </c>
      <c r="K116" s="5">
        <v>53</v>
      </c>
      <c r="L116" s="5">
        <v>65</v>
      </c>
      <c r="M116" s="5">
        <v>72</v>
      </c>
      <c r="N116" s="5">
        <v>67</v>
      </c>
      <c r="O116" s="5">
        <v>58</v>
      </c>
      <c r="P116" s="5">
        <v>57</v>
      </c>
      <c r="Q116" s="5">
        <v>61</v>
      </c>
      <c r="R116" s="5">
        <v>65</v>
      </c>
      <c r="S116" s="5">
        <v>79</v>
      </c>
      <c r="T116" s="5">
        <v>76</v>
      </c>
    </row>
    <row r="117" spans="1:20" x14ac:dyDescent="0.15">
      <c r="A117" s="89"/>
      <c r="B117" s="89"/>
      <c r="C117" s="3" t="s">
        <v>16</v>
      </c>
      <c r="D117" s="4">
        <v>14857</v>
      </c>
      <c r="E117" s="4">
        <v>14731</v>
      </c>
      <c r="F117" s="4">
        <v>14667</v>
      </c>
      <c r="G117" s="5">
        <v>18163</v>
      </c>
      <c r="H117" s="5">
        <v>15988</v>
      </c>
      <c r="I117" s="6">
        <v>13201</v>
      </c>
      <c r="J117" s="5">
        <v>13544</v>
      </c>
      <c r="K117" s="5">
        <v>14787</v>
      </c>
      <c r="L117" s="5">
        <v>17776</v>
      </c>
      <c r="M117" s="5">
        <v>16351</v>
      </c>
      <c r="N117" s="5">
        <v>12327</v>
      </c>
      <c r="O117" s="5">
        <v>13536</v>
      </c>
      <c r="P117" s="5">
        <v>12924</v>
      </c>
      <c r="Q117" s="5">
        <v>12910</v>
      </c>
      <c r="R117" s="5">
        <v>12301</v>
      </c>
      <c r="S117" s="5">
        <v>16703</v>
      </c>
      <c r="T117" s="5">
        <v>16141</v>
      </c>
    </row>
    <row r="118" spans="1:20" x14ac:dyDescent="0.15">
      <c r="A118" s="90"/>
      <c r="B118" s="90"/>
      <c r="C118" s="3" t="s">
        <v>17</v>
      </c>
      <c r="D118" s="4">
        <v>100</v>
      </c>
      <c r="E118" s="4">
        <v>100</v>
      </c>
      <c r="F118" s="4">
        <v>100</v>
      </c>
      <c r="G118" s="4">
        <v>100</v>
      </c>
      <c r="H118" s="4">
        <v>100</v>
      </c>
      <c r="I118" s="4">
        <v>100</v>
      </c>
      <c r="J118" s="4">
        <v>100</v>
      </c>
      <c r="K118" s="4">
        <v>100</v>
      </c>
      <c r="L118" s="4">
        <v>100</v>
      </c>
      <c r="M118" s="4">
        <v>100</v>
      </c>
      <c r="N118" s="4">
        <v>100</v>
      </c>
      <c r="O118" s="4">
        <v>100</v>
      </c>
      <c r="P118" s="4">
        <v>100</v>
      </c>
      <c r="Q118" s="4">
        <v>100</v>
      </c>
      <c r="R118" s="4">
        <v>100</v>
      </c>
      <c r="S118" s="4">
        <v>100</v>
      </c>
      <c r="T118" s="4">
        <v>100</v>
      </c>
    </row>
    <row r="119" spans="1:20" x14ac:dyDescent="0.15">
      <c r="A119" s="88">
        <v>39</v>
      </c>
      <c r="B119" s="88" t="e">
        <f>#REF!</f>
        <v>#REF!</v>
      </c>
      <c r="C119" s="3" t="s">
        <v>15</v>
      </c>
      <c r="D119" s="4">
        <v>50</v>
      </c>
      <c r="E119" s="4">
        <v>61</v>
      </c>
      <c r="F119" s="4">
        <v>66</v>
      </c>
      <c r="G119" s="5">
        <v>73</v>
      </c>
      <c r="H119" s="5">
        <v>73</v>
      </c>
      <c r="I119" s="6">
        <v>50</v>
      </c>
      <c r="J119" s="5">
        <v>43</v>
      </c>
      <c r="K119" s="5">
        <v>54</v>
      </c>
      <c r="L119" s="5">
        <v>58</v>
      </c>
      <c r="M119" s="5">
        <v>49</v>
      </c>
      <c r="N119" s="5">
        <v>59</v>
      </c>
      <c r="O119" s="5">
        <v>45</v>
      </c>
      <c r="P119" s="5">
        <v>52</v>
      </c>
      <c r="Q119" s="5">
        <v>52</v>
      </c>
      <c r="R119" s="5">
        <v>72</v>
      </c>
      <c r="S119" s="5">
        <v>71</v>
      </c>
      <c r="T119" s="5">
        <v>77</v>
      </c>
    </row>
    <row r="120" spans="1:20" x14ac:dyDescent="0.15">
      <c r="A120" s="89"/>
      <c r="B120" s="89"/>
      <c r="C120" s="3" t="s">
        <v>16</v>
      </c>
      <c r="D120" s="4">
        <v>11859</v>
      </c>
      <c r="E120" s="4">
        <v>13510</v>
      </c>
      <c r="F120" s="4">
        <v>11305</v>
      </c>
      <c r="G120" s="5">
        <v>14920</v>
      </c>
      <c r="H120" s="5">
        <v>13577</v>
      </c>
      <c r="I120" s="6">
        <v>11810</v>
      </c>
      <c r="J120" s="5">
        <v>11060</v>
      </c>
      <c r="K120" s="5">
        <v>12288</v>
      </c>
      <c r="L120" s="5">
        <v>16245</v>
      </c>
      <c r="M120" s="5">
        <v>16132</v>
      </c>
      <c r="N120" s="5">
        <v>16040</v>
      </c>
      <c r="O120" s="5">
        <v>11925</v>
      </c>
      <c r="P120" s="5">
        <v>11972</v>
      </c>
      <c r="Q120" s="5">
        <v>11700</v>
      </c>
      <c r="R120" s="5">
        <v>12239</v>
      </c>
      <c r="S120" s="5">
        <v>15546</v>
      </c>
      <c r="T120" s="5">
        <v>14788</v>
      </c>
    </row>
    <row r="121" spans="1:20" x14ac:dyDescent="0.15">
      <c r="A121" s="90"/>
      <c r="B121" s="90"/>
      <c r="C121" s="3" t="s">
        <v>17</v>
      </c>
      <c r="D121" s="4">
        <v>100</v>
      </c>
      <c r="E121" s="4">
        <v>100</v>
      </c>
      <c r="F121" s="4">
        <v>100</v>
      </c>
      <c r="G121" s="4">
        <v>100</v>
      </c>
      <c r="H121" s="4">
        <v>100</v>
      </c>
      <c r="I121" s="4">
        <v>100</v>
      </c>
      <c r="J121" s="4">
        <v>100</v>
      </c>
      <c r="K121" s="4">
        <v>100</v>
      </c>
      <c r="L121" s="4">
        <v>100</v>
      </c>
      <c r="M121" s="4">
        <v>100</v>
      </c>
      <c r="N121" s="4">
        <v>100</v>
      </c>
      <c r="O121" s="4">
        <v>100</v>
      </c>
      <c r="P121" s="4">
        <v>100</v>
      </c>
      <c r="Q121" s="4">
        <v>100</v>
      </c>
      <c r="R121" s="4">
        <v>100</v>
      </c>
      <c r="S121" s="4">
        <v>100</v>
      </c>
      <c r="T121" s="4">
        <v>100</v>
      </c>
    </row>
    <row r="122" spans="1:20" x14ac:dyDescent="0.15">
      <c r="A122" s="88">
        <v>40</v>
      </c>
      <c r="B122" s="88" t="e">
        <f>#REF!</f>
        <v>#REF!</v>
      </c>
      <c r="C122" s="3" t="s">
        <v>15</v>
      </c>
      <c r="D122" s="4">
        <v>48</v>
      </c>
      <c r="E122" s="4">
        <v>62</v>
      </c>
      <c r="F122" s="4">
        <v>61</v>
      </c>
      <c r="G122" s="5">
        <v>72</v>
      </c>
      <c r="H122" s="5">
        <v>67</v>
      </c>
      <c r="I122" s="6">
        <v>53</v>
      </c>
      <c r="J122" s="5">
        <v>46</v>
      </c>
      <c r="K122" s="5">
        <v>48</v>
      </c>
      <c r="L122" s="5">
        <v>59</v>
      </c>
      <c r="M122" s="5">
        <v>72</v>
      </c>
      <c r="N122" s="5">
        <v>59</v>
      </c>
      <c r="O122" s="5">
        <v>57</v>
      </c>
      <c r="P122" s="5">
        <v>57</v>
      </c>
      <c r="Q122" s="5">
        <v>52</v>
      </c>
      <c r="R122" s="5">
        <v>66</v>
      </c>
      <c r="S122" s="5">
        <v>75</v>
      </c>
      <c r="T122" s="5">
        <v>75</v>
      </c>
    </row>
    <row r="123" spans="1:20" x14ac:dyDescent="0.15">
      <c r="A123" s="89"/>
      <c r="B123" s="89"/>
      <c r="C123" s="3" t="s">
        <v>16</v>
      </c>
      <c r="D123" s="4">
        <v>13175</v>
      </c>
      <c r="E123" s="4">
        <v>14318</v>
      </c>
      <c r="F123" s="4">
        <v>12901</v>
      </c>
      <c r="G123" s="5">
        <v>15904</v>
      </c>
      <c r="H123" s="5">
        <v>14104</v>
      </c>
      <c r="I123" s="6">
        <v>12714</v>
      </c>
      <c r="J123" s="5">
        <v>11783</v>
      </c>
      <c r="K123" s="5">
        <v>13105</v>
      </c>
      <c r="L123" s="5">
        <v>15469</v>
      </c>
      <c r="M123" s="5">
        <v>14921</v>
      </c>
      <c r="N123" s="5">
        <v>13713</v>
      </c>
      <c r="O123" s="5">
        <v>13090</v>
      </c>
      <c r="P123" s="5">
        <v>13113</v>
      </c>
      <c r="Q123" s="5">
        <v>12512</v>
      </c>
      <c r="R123" s="5">
        <v>12985</v>
      </c>
      <c r="S123" s="5">
        <v>15943</v>
      </c>
      <c r="T123" s="5">
        <v>14978</v>
      </c>
    </row>
    <row r="124" spans="1:20" x14ac:dyDescent="0.15">
      <c r="A124" s="90"/>
      <c r="B124" s="90"/>
      <c r="C124" s="3" t="s">
        <v>17</v>
      </c>
      <c r="D124" s="4">
        <v>100</v>
      </c>
      <c r="E124" s="4">
        <v>100</v>
      </c>
      <c r="F124" s="4">
        <v>100</v>
      </c>
      <c r="G124" s="4">
        <v>100</v>
      </c>
      <c r="H124" s="4">
        <v>100</v>
      </c>
      <c r="I124" s="4">
        <v>100</v>
      </c>
      <c r="J124" s="4">
        <v>100</v>
      </c>
      <c r="K124" s="4">
        <v>100</v>
      </c>
      <c r="L124" s="4">
        <v>100</v>
      </c>
      <c r="M124" s="4">
        <v>100</v>
      </c>
      <c r="N124" s="4">
        <v>100</v>
      </c>
      <c r="O124" s="4">
        <v>100</v>
      </c>
      <c r="P124" s="4">
        <v>100</v>
      </c>
      <c r="Q124" s="4">
        <v>100</v>
      </c>
      <c r="R124" s="4">
        <v>100</v>
      </c>
      <c r="S124" s="4">
        <v>100</v>
      </c>
      <c r="T124" s="4">
        <v>100</v>
      </c>
    </row>
    <row r="125" spans="1:20" x14ac:dyDescent="0.15">
      <c r="A125" s="88">
        <v>41</v>
      </c>
      <c r="B125" s="88" t="e">
        <f>#REF!</f>
        <v>#REF!</v>
      </c>
      <c r="C125" s="3" t="s">
        <v>15</v>
      </c>
      <c r="D125" s="4">
        <v>45</v>
      </c>
      <c r="E125" s="4">
        <v>51</v>
      </c>
      <c r="F125" s="4">
        <v>53</v>
      </c>
      <c r="G125" s="5">
        <v>50</v>
      </c>
      <c r="H125" s="5">
        <v>49</v>
      </c>
      <c r="I125" s="6">
        <v>47</v>
      </c>
      <c r="J125" s="5">
        <v>44</v>
      </c>
      <c r="K125" s="5">
        <v>43</v>
      </c>
      <c r="L125" s="5">
        <v>48</v>
      </c>
      <c r="M125" s="5">
        <v>53</v>
      </c>
      <c r="N125" s="5">
        <v>40</v>
      </c>
      <c r="O125" s="5">
        <v>56</v>
      </c>
      <c r="P125" s="5">
        <v>53</v>
      </c>
      <c r="Q125" s="5">
        <v>50</v>
      </c>
      <c r="R125" s="5">
        <v>59</v>
      </c>
      <c r="S125" s="5">
        <v>50</v>
      </c>
      <c r="T125" s="5">
        <v>57</v>
      </c>
    </row>
    <row r="126" spans="1:20" x14ac:dyDescent="0.15">
      <c r="A126" s="89"/>
      <c r="B126" s="89"/>
      <c r="C126" s="3" t="s">
        <v>16</v>
      </c>
      <c r="D126" s="4">
        <v>10762</v>
      </c>
      <c r="E126" s="4">
        <v>10811</v>
      </c>
      <c r="F126" s="4">
        <v>11699</v>
      </c>
      <c r="G126" s="5">
        <v>12125</v>
      </c>
      <c r="H126" s="5">
        <v>11888</v>
      </c>
      <c r="I126" s="6">
        <v>10487</v>
      </c>
      <c r="J126" s="5">
        <v>9598</v>
      </c>
      <c r="K126" s="5">
        <v>10058</v>
      </c>
      <c r="L126" s="5">
        <v>12114</v>
      </c>
      <c r="M126" s="5">
        <v>14261</v>
      </c>
      <c r="N126" s="5">
        <v>9564</v>
      </c>
      <c r="O126" s="5">
        <v>12442</v>
      </c>
      <c r="P126" s="5">
        <v>11070</v>
      </c>
      <c r="Q126" s="5">
        <v>9690</v>
      </c>
      <c r="R126" s="5">
        <v>10608</v>
      </c>
      <c r="S126" s="5">
        <v>12306</v>
      </c>
      <c r="T126" s="5">
        <v>11948</v>
      </c>
    </row>
    <row r="127" spans="1:20" x14ac:dyDescent="0.15">
      <c r="A127" s="90"/>
      <c r="B127" s="90"/>
      <c r="C127" s="3" t="s">
        <v>17</v>
      </c>
      <c r="D127" s="4">
        <v>100</v>
      </c>
      <c r="E127" s="4">
        <v>100</v>
      </c>
      <c r="F127" s="4">
        <v>100</v>
      </c>
      <c r="G127" s="4">
        <v>100</v>
      </c>
      <c r="H127" s="4">
        <v>100</v>
      </c>
      <c r="I127" s="4">
        <v>100</v>
      </c>
      <c r="J127" s="4">
        <v>100</v>
      </c>
      <c r="K127" s="4">
        <v>100</v>
      </c>
      <c r="L127" s="4">
        <v>100</v>
      </c>
      <c r="M127" s="4">
        <v>100</v>
      </c>
      <c r="N127" s="4">
        <v>100</v>
      </c>
      <c r="O127" s="4">
        <v>100</v>
      </c>
      <c r="P127" s="4">
        <v>100</v>
      </c>
      <c r="Q127" s="4">
        <v>100</v>
      </c>
      <c r="R127" s="4">
        <v>100</v>
      </c>
      <c r="S127" s="4">
        <v>100</v>
      </c>
      <c r="T127" s="4">
        <v>100</v>
      </c>
    </row>
    <row r="128" spans="1:20" x14ac:dyDescent="0.15">
      <c r="A128" s="88">
        <v>42</v>
      </c>
      <c r="B128" s="88" t="e">
        <f>#REF!</f>
        <v>#REF!</v>
      </c>
      <c r="C128" s="3" t="s">
        <v>15</v>
      </c>
      <c r="D128" s="4">
        <v>47</v>
      </c>
      <c r="E128" s="4">
        <v>62</v>
      </c>
      <c r="F128" s="4">
        <v>60</v>
      </c>
      <c r="G128" s="5">
        <v>66</v>
      </c>
      <c r="H128" s="5">
        <v>64</v>
      </c>
      <c r="I128" s="6">
        <v>48</v>
      </c>
      <c r="J128" s="5">
        <v>44</v>
      </c>
      <c r="K128" s="5">
        <v>41</v>
      </c>
      <c r="L128" s="5">
        <v>49</v>
      </c>
      <c r="M128" s="5">
        <v>62</v>
      </c>
      <c r="N128" s="5">
        <v>49</v>
      </c>
      <c r="O128" s="5">
        <v>53</v>
      </c>
      <c r="P128" s="5">
        <v>49</v>
      </c>
      <c r="Q128" s="5">
        <v>53</v>
      </c>
      <c r="R128" s="5">
        <v>64</v>
      </c>
      <c r="S128" s="5">
        <v>62</v>
      </c>
      <c r="T128" s="5">
        <v>64</v>
      </c>
    </row>
    <row r="129" spans="1:20" x14ac:dyDescent="0.15">
      <c r="A129" s="89"/>
      <c r="B129" s="89"/>
      <c r="C129" s="3" t="s">
        <v>16</v>
      </c>
      <c r="D129" s="4">
        <v>10405</v>
      </c>
      <c r="E129" s="4">
        <v>11232</v>
      </c>
      <c r="F129" s="4">
        <v>10574</v>
      </c>
      <c r="G129" s="5">
        <v>13454</v>
      </c>
      <c r="H129" s="5">
        <v>12757</v>
      </c>
      <c r="I129" s="6">
        <v>11427</v>
      </c>
      <c r="J129" s="5">
        <v>10992</v>
      </c>
      <c r="K129" s="5">
        <v>11159</v>
      </c>
      <c r="L129" s="5">
        <v>12836</v>
      </c>
      <c r="M129" s="5">
        <v>15709</v>
      </c>
      <c r="N129" s="5">
        <v>12284</v>
      </c>
      <c r="O129" s="5">
        <v>13595</v>
      </c>
      <c r="P129" s="5">
        <v>11525</v>
      </c>
      <c r="Q129" s="5">
        <v>11142</v>
      </c>
      <c r="R129" s="5">
        <v>10174</v>
      </c>
      <c r="S129" s="5">
        <v>13356</v>
      </c>
      <c r="T129" s="5">
        <v>12547</v>
      </c>
    </row>
    <row r="130" spans="1:20" x14ac:dyDescent="0.15">
      <c r="A130" s="90"/>
      <c r="B130" s="90"/>
      <c r="C130" s="3" t="s">
        <v>17</v>
      </c>
      <c r="D130" s="4">
        <v>100</v>
      </c>
      <c r="E130" s="4">
        <v>100</v>
      </c>
      <c r="F130" s="4">
        <v>100</v>
      </c>
      <c r="G130" s="4">
        <v>100</v>
      </c>
      <c r="H130" s="4">
        <v>100</v>
      </c>
      <c r="I130" s="4">
        <v>100</v>
      </c>
      <c r="J130" s="4">
        <v>100</v>
      </c>
      <c r="K130" s="4">
        <v>100</v>
      </c>
      <c r="L130" s="4">
        <v>100</v>
      </c>
      <c r="M130" s="4">
        <v>100</v>
      </c>
      <c r="N130" s="4">
        <v>100</v>
      </c>
      <c r="O130" s="4">
        <v>100</v>
      </c>
      <c r="P130" s="4">
        <v>100</v>
      </c>
      <c r="Q130" s="4">
        <v>100</v>
      </c>
      <c r="R130" s="4">
        <v>100</v>
      </c>
      <c r="S130" s="4">
        <v>100</v>
      </c>
      <c r="T130" s="4">
        <v>100</v>
      </c>
    </row>
    <row r="131" spans="1:20" x14ac:dyDescent="0.15">
      <c r="A131" s="88">
        <v>43</v>
      </c>
      <c r="B131" s="88" t="e">
        <f>#REF!</f>
        <v>#REF!</v>
      </c>
      <c r="C131" s="3" t="s">
        <v>15</v>
      </c>
      <c r="D131" s="4">
        <v>43</v>
      </c>
      <c r="E131" s="4">
        <v>50</v>
      </c>
      <c r="F131" s="4">
        <v>57</v>
      </c>
      <c r="G131" s="5">
        <v>61</v>
      </c>
      <c r="H131" s="5">
        <v>60</v>
      </c>
      <c r="I131" s="6">
        <v>46</v>
      </c>
      <c r="J131" s="5">
        <v>42</v>
      </c>
      <c r="K131" s="5">
        <v>43</v>
      </c>
      <c r="L131" s="5">
        <v>62</v>
      </c>
      <c r="M131" s="5">
        <v>61</v>
      </c>
      <c r="N131" s="5">
        <v>56</v>
      </c>
      <c r="O131" s="5">
        <v>48</v>
      </c>
      <c r="P131" s="5">
        <v>43</v>
      </c>
      <c r="Q131" s="5">
        <v>52</v>
      </c>
      <c r="R131" s="5">
        <v>63</v>
      </c>
      <c r="S131" s="5">
        <v>62</v>
      </c>
      <c r="T131" s="5">
        <v>57</v>
      </c>
    </row>
    <row r="132" spans="1:20" x14ac:dyDescent="0.15">
      <c r="A132" s="89"/>
      <c r="B132" s="89"/>
      <c r="C132" s="3" t="s">
        <v>16</v>
      </c>
      <c r="D132" s="4">
        <v>10062</v>
      </c>
      <c r="E132" s="4">
        <v>9606</v>
      </c>
      <c r="F132" s="4">
        <v>9828</v>
      </c>
      <c r="G132" s="5">
        <v>13059</v>
      </c>
      <c r="H132" s="5">
        <v>10940</v>
      </c>
      <c r="I132" s="6">
        <v>9469</v>
      </c>
      <c r="J132" s="5">
        <v>10177</v>
      </c>
      <c r="K132" s="5">
        <v>10438</v>
      </c>
      <c r="L132" s="5">
        <v>13390</v>
      </c>
      <c r="M132" s="5">
        <v>16213</v>
      </c>
      <c r="N132" s="5">
        <v>10656</v>
      </c>
      <c r="O132" s="5">
        <v>11213</v>
      </c>
      <c r="P132" s="5">
        <v>9671</v>
      </c>
      <c r="Q132" s="5">
        <v>10418</v>
      </c>
      <c r="R132" s="5">
        <v>10790</v>
      </c>
      <c r="S132" s="5">
        <v>12852</v>
      </c>
      <c r="T132" s="5">
        <v>11604</v>
      </c>
    </row>
    <row r="133" spans="1:20" x14ac:dyDescent="0.15">
      <c r="A133" s="90"/>
      <c r="B133" s="90"/>
      <c r="C133" s="3" t="s">
        <v>17</v>
      </c>
      <c r="D133" s="4">
        <v>100</v>
      </c>
      <c r="E133" s="4">
        <v>100</v>
      </c>
      <c r="F133" s="4">
        <v>100</v>
      </c>
      <c r="G133" s="4">
        <v>100</v>
      </c>
      <c r="H133" s="4">
        <v>100</v>
      </c>
      <c r="I133" s="4">
        <v>100</v>
      </c>
      <c r="J133" s="4">
        <v>100</v>
      </c>
      <c r="K133" s="4">
        <v>100</v>
      </c>
      <c r="L133" s="4">
        <v>100</v>
      </c>
      <c r="M133" s="4">
        <v>100</v>
      </c>
      <c r="N133" s="4">
        <v>100</v>
      </c>
      <c r="O133" s="4">
        <v>100</v>
      </c>
      <c r="P133" s="4">
        <v>100</v>
      </c>
      <c r="Q133" s="4">
        <v>100</v>
      </c>
      <c r="R133" s="4">
        <v>100</v>
      </c>
      <c r="S133" s="4">
        <v>100</v>
      </c>
      <c r="T133" s="4">
        <v>100</v>
      </c>
    </row>
    <row r="134" spans="1:20" x14ac:dyDescent="0.15">
      <c r="A134" s="88">
        <v>44</v>
      </c>
      <c r="B134" s="88" t="e">
        <f>#REF!</f>
        <v>#REF!</v>
      </c>
      <c r="C134" s="3" t="s">
        <v>15</v>
      </c>
      <c r="D134" s="4">
        <v>51</v>
      </c>
      <c r="E134" s="4">
        <v>61</v>
      </c>
      <c r="F134" s="4">
        <v>68</v>
      </c>
      <c r="G134" s="5">
        <v>69</v>
      </c>
      <c r="H134" s="5">
        <v>73</v>
      </c>
      <c r="I134" s="6">
        <v>48</v>
      </c>
      <c r="J134" s="5">
        <v>51</v>
      </c>
      <c r="K134" s="5">
        <v>58</v>
      </c>
      <c r="L134" s="5">
        <v>63</v>
      </c>
      <c r="M134" s="5">
        <v>59</v>
      </c>
      <c r="N134" s="5">
        <v>66</v>
      </c>
      <c r="O134" s="5">
        <v>62</v>
      </c>
      <c r="P134" s="5">
        <v>52</v>
      </c>
      <c r="Q134" s="5">
        <v>61</v>
      </c>
      <c r="R134" s="5">
        <v>67</v>
      </c>
      <c r="S134" s="5">
        <v>67</v>
      </c>
      <c r="T134" s="5">
        <v>60</v>
      </c>
    </row>
    <row r="135" spans="1:20" x14ac:dyDescent="0.15">
      <c r="A135" s="89"/>
      <c r="B135" s="89"/>
      <c r="C135" s="3" t="s">
        <v>16</v>
      </c>
      <c r="D135" s="4">
        <v>12912</v>
      </c>
      <c r="E135" s="4">
        <v>13521</v>
      </c>
      <c r="F135" s="4">
        <v>11872</v>
      </c>
      <c r="G135" s="5">
        <v>14714</v>
      </c>
      <c r="H135" s="5">
        <v>13814</v>
      </c>
      <c r="I135" s="6">
        <v>12290</v>
      </c>
      <c r="J135" s="5">
        <v>11899</v>
      </c>
      <c r="K135" s="5">
        <v>13732</v>
      </c>
      <c r="L135" s="5">
        <v>15708</v>
      </c>
      <c r="M135" s="5">
        <v>14929</v>
      </c>
      <c r="N135" s="5">
        <v>16000</v>
      </c>
      <c r="O135" s="5">
        <v>15382</v>
      </c>
      <c r="P135" s="5">
        <v>12773</v>
      </c>
      <c r="Q135" s="5">
        <v>12974</v>
      </c>
      <c r="R135" s="5">
        <v>12047</v>
      </c>
      <c r="S135" s="5">
        <v>14895</v>
      </c>
      <c r="T135" s="5">
        <v>14054</v>
      </c>
    </row>
    <row r="136" spans="1:20" x14ac:dyDescent="0.15">
      <c r="A136" s="90"/>
      <c r="B136" s="90"/>
      <c r="C136" s="3" t="s">
        <v>17</v>
      </c>
      <c r="D136" s="4">
        <v>100</v>
      </c>
      <c r="E136" s="4">
        <v>100</v>
      </c>
      <c r="F136" s="4">
        <v>100</v>
      </c>
      <c r="G136" s="4">
        <v>100</v>
      </c>
      <c r="H136" s="4">
        <v>100</v>
      </c>
      <c r="I136" s="4">
        <v>100</v>
      </c>
      <c r="J136" s="4">
        <v>100</v>
      </c>
      <c r="K136" s="4">
        <v>100</v>
      </c>
      <c r="L136" s="4">
        <v>100</v>
      </c>
      <c r="M136" s="4">
        <v>100</v>
      </c>
      <c r="N136" s="4">
        <v>100</v>
      </c>
      <c r="O136" s="4">
        <v>100</v>
      </c>
      <c r="P136" s="4">
        <v>100</v>
      </c>
      <c r="Q136" s="4">
        <v>100</v>
      </c>
      <c r="R136" s="4">
        <v>100</v>
      </c>
      <c r="S136" s="4">
        <v>100</v>
      </c>
      <c r="T136" s="4">
        <v>100</v>
      </c>
    </row>
    <row r="137" spans="1:20" x14ac:dyDescent="0.15">
      <c r="A137" s="88">
        <v>45</v>
      </c>
      <c r="B137" s="88" t="e">
        <f>#REF!</f>
        <v>#REF!</v>
      </c>
      <c r="C137" s="3" t="s">
        <v>15</v>
      </c>
      <c r="D137" s="4">
        <v>52</v>
      </c>
      <c r="E137" s="4">
        <v>60</v>
      </c>
      <c r="F137" s="4">
        <v>58</v>
      </c>
      <c r="G137" s="5">
        <v>65</v>
      </c>
      <c r="H137" s="5">
        <v>67</v>
      </c>
      <c r="I137" s="6">
        <v>51</v>
      </c>
      <c r="J137" s="5">
        <v>52</v>
      </c>
      <c r="K137" s="5">
        <v>58</v>
      </c>
      <c r="L137" s="5">
        <v>68</v>
      </c>
      <c r="M137" s="5">
        <v>79</v>
      </c>
      <c r="N137" s="5">
        <v>73</v>
      </c>
      <c r="O137" s="5">
        <v>72</v>
      </c>
      <c r="P137" s="5">
        <v>57</v>
      </c>
      <c r="Q137" s="5">
        <v>54</v>
      </c>
      <c r="R137" s="5">
        <v>65</v>
      </c>
      <c r="S137" s="5">
        <v>65</v>
      </c>
      <c r="T137" s="5">
        <v>71</v>
      </c>
    </row>
    <row r="138" spans="1:20" x14ac:dyDescent="0.15">
      <c r="A138" s="89"/>
      <c r="B138" s="89"/>
      <c r="C138" s="3" t="s">
        <v>16</v>
      </c>
      <c r="D138" s="4">
        <v>12902</v>
      </c>
      <c r="E138" s="4">
        <v>12600</v>
      </c>
      <c r="F138" s="4">
        <v>10138</v>
      </c>
      <c r="G138" s="5">
        <v>11707</v>
      </c>
      <c r="H138" s="5">
        <v>12413</v>
      </c>
      <c r="I138" s="6">
        <v>12336</v>
      </c>
      <c r="J138" s="5">
        <v>11172</v>
      </c>
      <c r="K138" s="5">
        <v>12566</v>
      </c>
      <c r="L138" s="5">
        <v>16027</v>
      </c>
      <c r="M138" s="5">
        <v>18979</v>
      </c>
      <c r="N138" s="5">
        <v>16699</v>
      </c>
      <c r="O138" s="5">
        <v>16195</v>
      </c>
      <c r="P138" s="5">
        <v>13442</v>
      </c>
      <c r="Q138" s="5">
        <v>12355</v>
      </c>
      <c r="R138" s="5">
        <v>11107</v>
      </c>
      <c r="S138" s="5">
        <v>14587</v>
      </c>
      <c r="T138" s="5">
        <v>13598</v>
      </c>
    </row>
    <row r="139" spans="1:20" x14ac:dyDescent="0.15">
      <c r="A139" s="90"/>
      <c r="B139" s="90"/>
      <c r="C139" s="3" t="s">
        <v>17</v>
      </c>
      <c r="D139" s="4">
        <v>100</v>
      </c>
      <c r="E139" s="4">
        <v>100</v>
      </c>
      <c r="F139" s="4">
        <v>100</v>
      </c>
      <c r="G139" s="4">
        <v>100</v>
      </c>
      <c r="H139" s="4">
        <v>100</v>
      </c>
      <c r="I139" s="4">
        <v>100</v>
      </c>
      <c r="J139" s="4">
        <v>100</v>
      </c>
      <c r="K139" s="4">
        <v>100</v>
      </c>
      <c r="L139" s="4">
        <v>100</v>
      </c>
      <c r="M139" s="4">
        <v>100</v>
      </c>
      <c r="N139" s="4">
        <v>100</v>
      </c>
      <c r="O139" s="4">
        <v>100</v>
      </c>
      <c r="P139" s="4">
        <v>100</v>
      </c>
      <c r="Q139" s="4">
        <v>100</v>
      </c>
      <c r="R139" s="4">
        <v>100</v>
      </c>
      <c r="S139" s="4">
        <v>100</v>
      </c>
      <c r="T139" s="4">
        <v>100</v>
      </c>
    </row>
  </sheetData>
  <mergeCells count="94">
    <mergeCell ref="A77:A79"/>
    <mergeCell ref="B77:B79"/>
    <mergeCell ref="A80:A82"/>
    <mergeCell ref="B80:B82"/>
    <mergeCell ref="A86:A88"/>
    <mergeCell ref="B86:B88"/>
    <mergeCell ref="A59:A61"/>
    <mergeCell ref="B59:B61"/>
    <mergeCell ref="A62:A64"/>
    <mergeCell ref="B62:B64"/>
    <mergeCell ref="D3:T3"/>
    <mergeCell ref="B74:B76"/>
    <mergeCell ref="A65:A67"/>
    <mergeCell ref="B65:B67"/>
    <mergeCell ref="A68:A70"/>
    <mergeCell ref="B68:B70"/>
    <mergeCell ref="A71:A73"/>
    <mergeCell ref="B71:B73"/>
    <mergeCell ref="A74:A76"/>
    <mergeCell ref="A53:A55"/>
    <mergeCell ref="B53:B55"/>
    <mergeCell ref="A56:A58"/>
    <mergeCell ref="B56:B58"/>
    <mergeCell ref="A47:A49"/>
    <mergeCell ref="B47:B49"/>
    <mergeCell ref="A50:A52"/>
    <mergeCell ref="B50:B52"/>
    <mergeCell ref="A41:A43"/>
    <mergeCell ref="B41:B43"/>
    <mergeCell ref="A44:A46"/>
    <mergeCell ref="B44:B46"/>
    <mergeCell ref="A35:A37"/>
    <mergeCell ref="B35:B37"/>
    <mergeCell ref="A38:A40"/>
    <mergeCell ref="B38:B40"/>
    <mergeCell ref="A83:A85"/>
    <mergeCell ref="B83:B85"/>
    <mergeCell ref="A11:A13"/>
    <mergeCell ref="B11:B13"/>
    <mergeCell ref="A14:A16"/>
    <mergeCell ref="A17:A19"/>
    <mergeCell ref="B17:B19"/>
    <mergeCell ref="A20:A22"/>
    <mergeCell ref="B20:B22"/>
    <mergeCell ref="B14:B16"/>
    <mergeCell ref="A29:A31"/>
    <mergeCell ref="B29:B31"/>
    <mergeCell ref="A32:A34"/>
    <mergeCell ref="B32:B34"/>
    <mergeCell ref="A26:A28"/>
    <mergeCell ref="B26:B28"/>
    <mergeCell ref="A23:A25"/>
    <mergeCell ref="B23:B25"/>
    <mergeCell ref="A3:A4"/>
    <mergeCell ref="B3:B4"/>
    <mergeCell ref="C3:C4"/>
    <mergeCell ref="A5:A7"/>
    <mergeCell ref="B5:B7"/>
    <mergeCell ref="A8:A10"/>
    <mergeCell ref="B8:B10"/>
    <mergeCell ref="A89:A91"/>
    <mergeCell ref="B89:B91"/>
    <mergeCell ref="A92:A94"/>
    <mergeCell ref="B92:B94"/>
    <mergeCell ref="B95:B97"/>
    <mergeCell ref="A95:A97"/>
    <mergeCell ref="A98:A100"/>
    <mergeCell ref="B98:B100"/>
    <mergeCell ref="B101:B103"/>
    <mergeCell ref="A101:A103"/>
    <mergeCell ref="A104:A106"/>
    <mergeCell ref="B104:B106"/>
    <mergeCell ref="A107:A109"/>
    <mergeCell ref="B107:B109"/>
    <mergeCell ref="A110:A112"/>
    <mergeCell ref="B110:B112"/>
    <mergeCell ref="A113:A115"/>
    <mergeCell ref="B113:B115"/>
    <mergeCell ref="A116:A118"/>
    <mergeCell ref="B116:B118"/>
    <mergeCell ref="A119:A121"/>
    <mergeCell ref="B119:B121"/>
    <mergeCell ref="A122:A124"/>
    <mergeCell ref="B122:B124"/>
    <mergeCell ref="A134:A136"/>
    <mergeCell ref="B134:B136"/>
    <mergeCell ref="A137:A139"/>
    <mergeCell ref="B137:B139"/>
    <mergeCell ref="A125:A127"/>
    <mergeCell ref="B125:B127"/>
    <mergeCell ref="A128:A130"/>
    <mergeCell ref="B128:B130"/>
    <mergeCell ref="A131:A133"/>
    <mergeCell ref="B131:B133"/>
  </mergeCells>
  <phoneticPr fontId="2"/>
  <pageMargins left="0.78740157480314965" right="0.39370078740157483" top="0.59055118110236227" bottom="0.78740157480314965" header="0.51181102362204722" footer="0.51181102362204722"/>
  <pageSetup paperSize="8" orientation="landscape" r:id="rId1"/>
  <headerFooter alignWithMargins="0"/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5"/>
  <sheetViews>
    <sheetView workbookViewId="0">
      <pane xSplit="3" ySplit="5" topLeftCell="D27" activePane="bottomRight" state="frozen"/>
      <selection pane="topRight" activeCell="D1" sqref="D1"/>
      <selection pane="bottomLeft" activeCell="A6" sqref="A6"/>
      <selection pane="bottomRight" activeCell="F1" sqref="F1"/>
    </sheetView>
  </sheetViews>
  <sheetFormatPr defaultRowHeight="13.5" x14ac:dyDescent="0.15"/>
  <cols>
    <col min="1" max="1" width="3.375" customWidth="1"/>
    <col min="2" max="2" width="23.625" customWidth="1"/>
    <col min="3" max="3" width="12" style="29" customWidth="1"/>
    <col min="4" max="15" width="12.625" customWidth="1"/>
    <col min="16" max="16" width="13.375" customWidth="1"/>
  </cols>
  <sheetData>
    <row r="3" spans="1:16" x14ac:dyDescent="0.15">
      <c r="A3" s="91"/>
      <c r="B3" s="102" t="s">
        <v>0</v>
      </c>
      <c r="C3" s="105" t="s">
        <v>1</v>
      </c>
      <c r="D3" s="108" t="s">
        <v>2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9"/>
    </row>
    <row r="4" spans="1:16" x14ac:dyDescent="0.15">
      <c r="A4" s="88"/>
      <c r="B4" s="103"/>
      <c r="C4" s="106"/>
      <c r="D4" s="108" t="s">
        <v>19</v>
      </c>
      <c r="E4" s="108"/>
      <c r="F4" s="108"/>
      <c r="G4" s="110" t="s">
        <v>20</v>
      </c>
      <c r="H4" s="111"/>
      <c r="I4" s="112"/>
      <c r="J4" s="113" t="s">
        <v>19</v>
      </c>
      <c r="K4" s="108"/>
      <c r="L4" s="108"/>
      <c r="M4" s="108"/>
      <c r="N4" s="108"/>
      <c r="O4" s="114"/>
      <c r="P4" s="11"/>
    </row>
    <row r="5" spans="1:16" ht="28.5" customHeight="1" thickBot="1" x14ac:dyDescent="0.2">
      <c r="A5" s="101"/>
      <c r="B5" s="104"/>
      <c r="C5" s="107"/>
      <c r="D5" s="24" t="s">
        <v>71</v>
      </c>
      <c r="E5" s="22" t="s">
        <v>72</v>
      </c>
      <c r="F5" s="22" t="s">
        <v>73</v>
      </c>
      <c r="G5" s="26" t="s">
        <v>74</v>
      </c>
      <c r="H5" s="26" t="s">
        <v>75</v>
      </c>
      <c r="I5" s="26" t="s">
        <v>76</v>
      </c>
      <c r="J5" s="22" t="s">
        <v>77</v>
      </c>
      <c r="K5" s="22" t="s">
        <v>78</v>
      </c>
      <c r="L5" s="22" t="s">
        <v>79</v>
      </c>
      <c r="M5" s="22" t="s">
        <v>80</v>
      </c>
      <c r="N5" s="22" t="s">
        <v>81</v>
      </c>
      <c r="O5" s="21" t="s">
        <v>82</v>
      </c>
      <c r="P5" s="23" t="s">
        <v>18</v>
      </c>
    </row>
    <row r="6" spans="1:16" ht="15.75" customHeight="1" thickTop="1" x14ac:dyDescent="0.15">
      <c r="A6" s="18">
        <v>1</v>
      </c>
      <c r="B6" s="19" t="e">
        <f>#REF!</f>
        <v>#REF!</v>
      </c>
      <c r="C6" s="30">
        <v>83</v>
      </c>
      <c r="D6" s="17">
        <f>ROUNDUP('仕様書別紙 3'!I6,-2)</f>
        <v>6500</v>
      </c>
      <c r="E6" s="17">
        <f>ROUNDUP('仕様書別紙 3'!J6,-2)</f>
        <v>7900</v>
      </c>
      <c r="F6" s="17">
        <f>ROUNDUP('仕様書別紙 3'!K6,-2)</f>
        <v>9900</v>
      </c>
      <c r="G6" s="28">
        <f>ROUNDUP('仕様書別紙 3'!L6,-2)</f>
        <v>13500</v>
      </c>
      <c r="H6" s="28">
        <f>ROUNDUP('仕様書別紙 3'!M6,-2)</f>
        <v>11200</v>
      </c>
      <c r="I6" s="28">
        <f>ROUNDUP('仕様書別紙 3'!N6,-2)</f>
        <v>10100</v>
      </c>
      <c r="J6" s="17">
        <f>ROUNDUP('仕様書別紙 3'!O6,-2)</f>
        <v>9200</v>
      </c>
      <c r="K6" s="17">
        <f>ROUNDUP('仕様書別紙 3'!P6,-2)</f>
        <v>9500</v>
      </c>
      <c r="L6" s="17">
        <f>ROUNDUP('仕様書別紙 3'!Q6,-2)</f>
        <v>9500</v>
      </c>
      <c r="M6" s="17">
        <f>ROUNDUP('仕様書別紙 3'!R6,-2)</f>
        <v>8600</v>
      </c>
      <c r="N6" s="17">
        <f>ROUNDUP('仕様書別紙 3'!S6,-2)</f>
        <v>12500</v>
      </c>
      <c r="O6" s="17">
        <f>ROUNDUP('仕様書別紙 3'!T6,-2)</f>
        <v>10200</v>
      </c>
      <c r="P6" s="20">
        <f>SUM(D6:O6)</f>
        <v>118600</v>
      </c>
    </row>
    <row r="7" spans="1:16" ht="15.75" customHeight="1" x14ac:dyDescent="0.15">
      <c r="A7" s="1">
        <v>2</v>
      </c>
      <c r="B7" s="14" t="e">
        <f>#REF!</f>
        <v>#REF!</v>
      </c>
      <c r="C7" s="31">
        <v>61</v>
      </c>
      <c r="D7" s="17">
        <f>ROUNDUP('仕様書別紙 3'!I9,-2)</f>
        <v>6700</v>
      </c>
      <c r="E7" s="17">
        <f>ROUNDUP('仕様書別紙 3'!J9,-2)</f>
        <v>7300</v>
      </c>
      <c r="F7" s="17">
        <f>ROUNDUP('仕様書別紙 3'!K9,-2)</f>
        <v>8200</v>
      </c>
      <c r="G7" s="28">
        <f>ROUNDUP('仕様書別紙 3'!L9,-2)</f>
        <v>12200</v>
      </c>
      <c r="H7" s="28">
        <f>ROUNDUP('仕様書別紙 3'!M9,-2)</f>
        <v>10600</v>
      </c>
      <c r="I7" s="28">
        <f>ROUNDUP('仕様書別紙 3'!N9,-2)</f>
        <v>9300</v>
      </c>
      <c r="J7" s="17">
        <f>ROUNDUP('仕様書別紙 3'!O9,-2)</f>
        <v>9100</v>
      </c>
      <c r="K7" s="17">
        <f>ROUNDUP('仕様書別紙 3'!P9,-2)</f>
        <v>8200</v>
      </c>
      <c r="L7" s="17">
        <f>ROUNDUP('仕様書別紙 3'!Q9,-2)</f>
        <v>9500</v>
      </c>
      <c r="M7" s="17">
        <f>ROUNDUP('仕様書別紙 3'!R9,-2)</f>
        <v>8800</v>
      </c>
      <c r="N7" s="17">
        <f>ROUNDUP('仕様書別紙 3'!S9,-2)</f>
        <v>11300</v>
      </c>
      <c r="O7" s="17">
        <f>ROUNDUP('仕様書別紙 3'!T9,-2)</f>
        <v>10200</v>
      </c>
      <c r="P7" s="9">
        <f t="shared" ref="P7:P50" si="0">SUM(D7:O7)</f>
        <v>111400</v>
      </c>
    </row>
    <row r="8" spans="1:16" ht="15.75" customHeight="1" x14ac:dyDescent="0.15">
      <c r="A8" s="1">
        <v>3</v>
      </c>
      <c r="B8" s="14" t="e">
        <f>#REF!</f>
        <v>#REF!</v>
      </c>
      <c r="C8" s="31">
        <v>48</v>
      </c>
      <c r="D8" s="17">
        <f>ROUNDUP('仕様書別紙 3'!I12,-2)</f>
        <v>4300</v>
      </c>
      <c r="E8" s="17">
        <f>ROUNDUP('仕様書別紙 3'!J12,-2)</f>
        <v>4400</v>
      </c>
      <c r="F8" s="17">
        <f>ROUNDUP('仕様書別紙 3'!K12,-2)</f>
        <v>5000</v>
      </c>
      <c r="G8" s="28">
        <f>ROUNDUP('仕様書別紙 3'!L12,-2)</f>
        <v>7800</v>
      </c>
      <c r="H8" s="28">
        <f>ROUNDUP('仕様書別紙 3'!M12,-2)</f>
        <v>7300</v>
      </c>
      <c r="I8" s="28">
        <f>ROUNDUP('仕様書別紙 3'!N12,-2)</f>
        <v>5200</v>
      </c>
      <c r="J8" s="17">
        <f>ROUNDUP('仕様書別紙 3'!O12,-2)</f>
        <v>5900</v>
      </c>
      <c r="K8" s="17">
        <f>ROUNDUP('仕様書別紙 3'!P12,-2)</f>
        <v>6100</v>
      </c>
      <c r="L8" s="17">
        <f>ROUNDUP('仕様書別紙 3'!Q12,-2)</f>
        <v>5400</v>
      </c>
      <c r="M8" s="17">
        <f>ROUNDUP('仕様書別紙 3'!R12,-2)</f>
        <v>5100</v>
      </c>
      <c r="N8" s="17">
        <f>ROUNDUP('仕様書別紙 3'!S12,-2)</f>
        <v>7100</v>
      </c>
      <c r="O8" s="17">
        <f>ROUNDUP('仕様書別紙 3'!T12,-2)</f>
        <v>7200</v>
      </c>
      <c r="P8" s="9">
        <f t="shared" si="0"/>
        <v>70800</v>
      </c>
    </row>
    <row r="9" spans="1:16" ht="15.75" customHeight="1" x14ac:dyDescent="0.15">
      <c r="A9" s="1">
        <v>4</v>
      </c>
      <c r="B9" s="14" t="e">
        <f>#REF!</f>
        <v>#REF!</v>
      </c>
      <c r="C9" s="31">
        <v>88</v>
      </c>
      <c r="D9" s="17">
        <f>ROUNDUP('仕様書別紙 3'!I15,-2)</f>
        <v>6900</v>
      </c>
      <c r="E9" s="17">
        <f>ROUNDUP('仕様書別紙 3'!J15,-2)</f>
        <v>8500</v>
      </c>
      <c r="F9" s="17">
        <f>ROUNDUP('仕様書別紙 3'!K15,-2)</f>
        <v>9900</v>
      </c>
      <c r="G9" s="28">
        <f>ROUNDUP('仕様書別紙 3'!L15,-2)</f>
        <v>12600</v>
      </c>
      <c r="H9" s="28">
        <f>ROUNDUP('仕様書別紙 3'!M15,-2)</f>
        <v>13000</v>
      </c>
      <c r="I9" s="28">
        <f>ROUNDUP('仕様書別紙 3'!N15,-2)</f>
        <v>10700</v>
      </c>
      <c r="J9" s="17">
        <f>ROUNDUP('仕様書別紙 3'!O15,-2)</f>
        <v>10500</v>
      </c>
      <c r="K9" s="17">
        <f>ROUNDUP('仕様書別紙 3'!P15,-2)</f>
        <v>9500</v>
      </c>
      <c r="L9" s="17">
        <f>ROUNDUP('仕様書別紙 3'!Q15,-2)</f>
        <v>9400</v>
      </c>
      <c r="M9" s="17">
        <f>ROUNDUP('仕様書別紙 3'!R15,-2)</f>
        <v>7900</v>
      </c>
      <c r="N9" s="17">
        <f>ROUNDUP('仕様書別紙 3'!S15,-2)</f>
        <v>10300</v>
      </c>
      <c r="O9" s="17">
        <f>ROUNDUP('仕様書別紙 3'!T15,-2)</f>
        <v>9400</v>
      </c>
      <c r="P9" s="9">
        <f t="shared" si="0"/>
        <v>118600</v>
      </c>
    </row>
    <row r="10" spans="1:16" ht="15.75" customHeight="1" x14ac:dyDescent="0.15">
      <c r="A10" s="1">
        <v>5</v>
      </c>
      <c r="B10" s="14" t="e">
        <f>#REF!</f>
        <v>#REF!</v>
      </c>
      <c r="C10" s="31">
        <v>62</v>
      </c>
      <c r="D10" s="17">
        <f>ROUNDUP('仕様書別紙 3'!I18,-2)</f>
        <v>7200</v>
      </c>
      <c r="E10" s="17">
        <f>ROUNDUP('仕様書別紙 3'!J18,-2)</f>
        <v>7500</v>
      </c>
      <c r="F10" s="17">
        <f>ROUNDUP('仕様書別紙 3'!K18,-2)</f>
        <v>8400</v>
      </c>
      <c r="G10" s="28">
        <f>ROUNDUP('仕様書別紙 3'!L18,-2)</f>
        <v>12000</v>
      </c>
      <c r="H10" s="28">
        <f>ROUNDUP('仕様書別紙 3'!M18,-2)</f>
        <v>11800</v>
      </c>
      <c r="I10" s="28">
        <f>ROUNDUP('仕様書別紙 3'!N18,-2)</f>
        <v>9300</v>
      </c>
      <c r="J10" s="17">
        <f>ROUNDUP('仕様書別紙 3'!O18,-2)</f>
        <v>9400</v>
      </c>
      <c r="K10" s="17">
        <f>ROUNDUP('仕様書別紙 3'!P18,-2)</f>
        <v>9400</v>
      </c>
      <c r="L10" s="17">
        <f>ROUNDUP('仕様書別紙 3'!Q18,-2)</f>
        <v>8800</v>
      </c>
      <c r="M10" s="17">
        <f>ROUNDUP('仕様書別紙 3'!R18,-2)</f>
        <v>7700</v>
      </c>
      <c r="N10" s="17">
        <f>ROUNDUP('仕様書別紙 3'!S18,-2)</f>
        <v>9700</v>
      </c>
      <c r="O10" s="17">
        <f>ROUNDUP('仕様書別紙 3'!T18,-2)</f>
        <v>9400</v>
      </c>
      <c r="P10" s="9">
        <f t="shared" si="0"/>
        <v>110600</v>
      </c>
    </row>
    <row r="11" spans="1:16" ht="15.75" customHeight="1" x14ac:dyDescent="0.15">
      <c r="A11" s="1">
        <v>6</v>
      </c>
      <c r="B11" s="14" t="e">
        <f>#REF!</f>
        <v>#REF!</v>
      </c>
      <c r="C11" s="31">
        <v>70</v>
      </c>
      <c r="D11" s="17">
        <f>ROUNDUP('仕様書別紙 3'!I21,-2)</f>
        <v>7400</v>
      </c>
      <c r="E11" s="17">
        <f>ROUNDUP('仕様書別紙 3'!J21,-2)</f>
        <v>7500</v>
      </c>
      <c r="F11" s="17">
        <f>ROUNDUP('仕様書別紙 3'!K21,-2)</f>
        <v>7900</v>
      </c>
      <c r="G11" s="28">
        <f>ROUNDUP('仕様書別紙 3'!L21,-2)</f>
        <v>12300</v>
      </c>
      <c r="H11" s="28">
        <f>ROUNDUP('仕様書別紙 3'!M21,-2)</f>
        <v>13400</v>
      </c>
      <c r="I11" s="28">
        <f>ROUNDUP('仕様書別紙 3'!N21,-2)</f>
        <v>8500</v>
      </c>
      <c r="J11" s="17">
        <f>ROUNDUP('仕様書別紙 3'!O21,-2)</f>
        <v>10100</v>
      </c>
      <c r="K11" s="17">
        <f>ROUNDUP('仕様書別紙 3'!P21,-2)</f>
        <v>9000</v>
      </c>
      <c r="L11" s="17">
        <f>ROUNDUP('仕様書別紙 3'!Q21,-2)</f>
        <v>8600</v>
      </c>
      <c r="M11" s="17">
        <f>ROUNDUP('仕様書別紙 3'!R21,-2)</f>
        <v>9100</v>
      </c>
      <c r="N11" s="17">
        <f>ROUNDUP('仕様書別紙 3'!S21,-2)</f>
        <v>10400</v>
      </c>
      <c r="O11" s="17">
        <f>ROUNDUP('仕様書別紙 3'!T21,-2)</f>
        <v>10800</v>
      </c>
      <c r="P11" s="9">
        <f t="shared" si="0"/>
        <v>115000</v>
      </c>
    </row>
    <row r="12" spans="1:16" ht="15.75" customHeight="1" x14ac:dyDescent="0.15">
      <c r="A12" s="1">
        <v>7</v>
      </c>
      <c r="B12" s="14" t="e">
        <f>#REF!</f>
        <v>#REF!</v>
      </c>
      <c r="C12" s="31">
        <v>81</v>
      </c>
      <c r="D12" s="17">
        <f>ROUNDUP('仕様書別紙 3'!I24,-2)</f>
        <v>9200</v>
      </c>
      <c r="E12" s="17">
        <f>ROUNDUP('仕様書別紙 3'!J24,-2)</f>
        <v>10000</v>
      </c>
      <c r="F12" s="17">
        <f>ROUNDUP('仕様書別紙 3'!K24,-2)</f>
        <v>10100</v>
      </c>
      <c r="G12" s="28">
        <f>ROUNDUP('仕様書別紙 3'!L24,-2)</f>
        <v>15300</v>
      </c>
      <c r="H12" s="28">
        <f>ROUNDUP('仕様書別紙 3'!M24,-2)</f>
        <v>17200</v>
      </c>
      <c r="I12" s="28">
        <f>ROUNDUP('仕様書別紙 3'!N24,-2)</f>
        <v>13500</v>
      </c>
      <c r="J12" s="17">
        <f>ROUNDUP('仕様書別紙 3'!O24,-2)</f>
        <v>12100</v>
      </c>
      <c r="K12" s="17">
        <f>ROUNDUP('仕様書別紙 3'!P24,-2)</f>
        <v>11000</v>
      </c>
      <c r="L12" s="17">
        <f>ROUNDUP('仕様書別紙 3'!Q24,-2)</f>
        <v>10500</v>
      </c>
      <c r="M12" s="17">
        <f>ROUNDUP('仕様書別紙 3'!R24,-2)</f>
        <v>10600</v>
      </c>
      <c r="N12" s="17">
        <f>ROUNDUP('仕様書別紙 3'!S24,-2)</f>
        <v>11500</v>
      </c>
      <c r="O12" s="17">
        <f>ROUNDUP('仕様書別紙 3'!T24,-2)</f>
        <v>12100</v>
      </c>
      <c r="P12" s="9">
        <f t="shared" si="0"/>
        <v>143100</v>
      </c>
    </row>
    <row r="13" spans="1:16" ht="15.75" customHeight="1" x14ac:dyDescent="0.15">
      <c r="A13" s="1">
        <v>8</v>
      </c>
      <c r="B13" s="14" t="e">
        <f>#REF!</f>
        <v>#REF!</v>
      </c>
      <c r="C13" s="31">
        <v>58</v>
      </c>
      <c r="D13" s="17">
        <f>ROUNDUP('仕様書別紙 3'!I27,-2)</f>
        <v>4900</v>
      </c>
      <c r="E13" s="17">
        <f>ROUNDUP('仕様書別紙 3'!J27,-2)</f>
        <v>5700</v>
      </c>
      <c r="F13" s="17">
        <f>ROUNDUP('仕様書別紙 3'!K27,-2)</f>
        <v>7400</v>
      </c>
      <c r="G13" s="28">
        <f>ROUNDUP('仕様書別紙 3'!L27,-2)</f>
        <v>9300</v>
      </c>
      <c r="H13" s="28">
        <f>ROUNDUP('仕様書別紙 3'!M27,-2)</f>
        <v>5900</v>
      </c>
      <c r="I13" s="28">
        <f>ROUNDUP('仕様書別紙 3'!N27,-2)</f>
        <v>7400</v>
      </c>
      <c r="J13" s="17">
        <f>ROUNDUP('仕様書別紙 3'!O27,-2)</f>
        <v>7000</v>
      </c>
      <c r="K13" s="17">
        <f>ROUNDUP('仕様書別紙 3'!P27,-2)</f>
        <v>7200</v>
      </c>
      <c r="L13" s="17">
        <f>ROUNDUP('仕様書別紙 3'!Q27,-2)</f>
        <v>7200</v>
      </c>
      <c r="M13" s="17">
        <f>ROUNDUP('仕様書別紙 3'!R27,-2)</f>
        <v>6000</v>
      </c>
      <c r="N13" s="17">
        <f>ROUNDUP('仕様書別紙 3'!S27,-2)</f>
        <v>8600</v>
      </c>
      <c r="O13" s="17">
        <f>ROUNDUP('仕様書別紙 3'!T27,-2)</f>
        <v>7700</v>
      </c>
      <c r="P13" s="9">
        <f t="shared" si="0"/>
        <v>84300</v>
      </c>
    </row>
    <row r="14" spans="1:16" ht="15.75" customHeight="1" x14ac:dyDescent="0.15">
      <c r="A14" s="1">
        <v>9</v>
      </c>
      <c r="B14" s="14" t="e">
        <f>#REF!</f>
        <v>#REF!</v>
      </c>
      <c r="C14" s="31">
        <v>59</v>
      </c>
      <c r="D14" s="17">
        <f>ROUNDUP('仕様書別紙 3'!I30,-2)</f>
        <v>6900</v>
      </c>
      <c r="E14" s="17">
        <f>ROUNDUP('仕様書別紙 3'!J30,-2)</f>
        <v>7200</v>
      </c>
      <c r="F14" s="17">
        <f>ROUNDUP('仕様書別紙 3'!K30,-2)</f>
        <v>8900</v>
      </c>
      <c r="G14" s="28">
        <f>ROUNDUP('仕様書別紙 3'!L30,-2)</f>
        <v>12700</v>
      </c>
      <c r="H14" s="28">
        <f>ROUNDUP('仕様書別紙 3'!M30,-2)</f>
        <v>10600</v>
      </c>
      <c r="I14" s="28">
        <f>ROUNDUP('仕様書別紙 3'!N30,-2)</f>
        <v>9700</v>
      </c>
      <c r="J14" s="17">
        <f>ROUNDUP('仕様書別紙 3'!O30,-2)</f>
        <v>9200</v>
      </c>
      <c r="K14" s="17">
        <f>ROUNDUP('仕様書別紙 3'!P30,-2)</f>
        <v>8400</v>
      </c>
      <c r="L14" s="17">
        <f>ROUNDUP('仕様書別紙 3'!Q30,-2)</f>
        <v>8900</v>
      </c>
      <c r="M14" s="17">
        <f>ROUNDUP('仕様書別紙 3'!R30,-2)</f>
        <v>7300</v>
      </c>
      <c r="N14" s="17">
        <f>ROUNDUP('仕様書別紙 3'!S30,-2)</f>
        <v>11100</v>
      </c>
      <c r="O14" s="17">
        <f>ROUNDUP('仕様書別紙 3'!T30,-2)</f>
        <v>9700</v>
      </c>
      <c r="P14" s="9">
        <f t="shared" si="0"/>
        <v>110600</v>
      </c>
    </row>
    <row r="15" spans="1:16" ht="15.75" customHeight="1" x14ac:dyDescent="0.15">
      <c r="A15" s="1">
        <v>10</v>
      </c>
      <c r="B15" s="14" t="e">
        <f>#REF!</f>
        <v>#REF!</v>
      </c>
      <c r="C15" s="31">
        <v>64</v>
      </c>
      <c r="D15" s="17">
        <f>ROUNDUP('仕様書別紙 3'!I33,-2)</f>
        <v>5600</v>
      </c>
      <c r="E15" s="17">
        <f>ROUNDUP('仕様書別紙 3'!J33,-2)</f>
        <v>5600</v>
      </c>
      <c r="F15" s="17">
        <f>ROUNDUP('仕様書別紙 3'!K33,-2)</f>
        <v>6400</v>
      </c>
      <c r="G15" s="28">
        <f>ROUNDUP('仕様書別紙 3'!L33,-2)</f>
        <v>11100</v>
      </c>
      <c r="H15" s="28">
        <f>ROUNDUP('仕様書別紙 3'!M33,-2)</f>
        <v>10300</v>
      </c>
      <c r="I15" s="28">
        <f>ROUNDUP('仕様書別紙 3'!N33,-2)</f>
        <v>11200</v>
      </c>
      <c r="J15" s="17">
        <f>ROUNDUP('仕様書別紙 3'!O33,-2)</f>
        <v>6700</v>
      </c>
      <c r="K15" s="17">
        <f>ROUNDUP('仕様書別紙 3'!P33,-2)</f>
        <v>6500</v>
      </c>
      <c r="L15" s="17">
        <f>ROUNDUP('仕様書別紙 3'!Q33,-2)</f>
        <v>6700</v>
      </c>
      <c r="M15" s="17">
        <f>ROUNDUP('仕様書別紙 3'!R33,-2)</f>
        <v>6000</v>
      </c>
      <c r="N15" s="17">
        <f>ROUNDUP('仕様書別紙 3'!S33,-2)</f>
        <v>8800</v>
      </c>
      <c r="O15" s="17">
        <f>ROUNDUP('仕様書別紙 3'!T33,-2)</f>
        <v>7700</v>
      </c>
      <c r="P15" s="9">
        <f t="shared" si="0"/>
        <v>92600</v>
      </c>
    </row>
    <row r="16" spans="1:16" ht="15.75" customHeight="1" x14ac:dyDescent="0.15">
      <c r="A16" s="1">
        <v>11</v>
      </c>
      <c r="B16" s="14" t="e">
        <f>#REF!</f>
        <v>#REF!</v>
      </c>
      <c r="C16" s="31">
        <v>48</v>
      </c>
      <c r="D16" s="17">
        <f>ROUNDUP('仕様書別紙 3'!I36,-2)</f>
        <v>5400</v>
      </c>
      <c r="E16" s="17">
        <f>ROUNDUP('仕様書別紙 3'!J36,-2)</f>
        <v>5800</v>
      </c>
      <c r="F16" s="17">
        <f>ROUNDUP('仕様書別紙 3'!K36,-2)</f>
        <v>7700</v>
      </c>
      <c r="G16" s="28">
        <f>ROUNDUP('仕様書別紙 3'!L36,-2)</f>
        <v>10500</v>
      </c>
      <c r="H16" s="28">
        <f>ROUNDUP('仕様書別紙 3'!M36,-2)</f>
        <v>8300</v>
      </c>
      <c r="I16" s="28">
        <f>ROUNDUP('仕様書別紙 3'!N36,-2)</f>
        <v>8400</v>
      </c>
      <c r="J16" s="17">
        <f>ROUNDUP('仕様書別紙 3'!O36,-2)</f>
        <v>7400</v>
      </c>
      <c r="K16" s="17">
        <f>ROUNDUP('仕様書別紙 3'!P36,-2)</f>
        <v>6600</v>
      </c>
      <c r="L16" s="17">
        <f>ROUNDUP('仕様書別紙 3'!Q36,-2)</f>
        <v>6800</v>
      </c>
      <c r="M16" s="17">
        <f>ROUNDUP('仕様書別紙 3'!R36,-2)</f>
        <v>6100</v>
      </c>
      <c r="N16" s="17">
        <f>ROUNDUP('仕様書別紙 3'!S36,-2)</f>
        <v>7900</v>
      </c>
      <c r="O16" s="17">
        <f>ROUNDUP('仕様書別紙 3'!T36,-2)</f>
        <v>8000</v>
      </c>
      <c r="P16" s="9">
        <f t="shared" si="0"/>
        <v>88900</v>
      </c>
    </row>
    <row r="17" spans="1:16" ht="15.75" customHeight="1" x14ac:dyDescent="0.15">
      <c r="A17" s="1">
        <v>12</v>
      </c>
      <c r="B17" s="14" t="e">
        <f>#REF!</f>
        <v>#REF!</v>
      </c>
      <c r="C17" s="31">
        <v>75</v>
      </c>
      <c r="D17" s="17">
        <f>ROUNDUP('仕様書別紙 3'!I39,-2)</f>
        <v>7000</v>
      </c>
      <c r="E17" s="17">
        <f>ROUNDUP('仕様書別紙 3'!J39,-2)</f>
        <v>9300</v>
      </c>
      <c r="F17" s="17">
        <f>ROUNDUP('仕様書別紙 3'!K39,-2)</f>
        <v>10700</v>
      </c>
      <c r="G17" s="28">
        <f>ROUNDUP('仕様書別紙 3'!L39,-2)</f>
        <v>13000</v>
      </c>
      <c r="H17" s="28">
        <f>ROUNDUP('仕様書別紙 3'!M39,-2)</f>
        <v>8700</v>
      </c>
      <c r="I17" s="28">
        <f>ROUNDUP('仕様書別紙 3'!N39,-2)</f>
        <v>10800</v>
      </c>
      <c r="J17" s="17">
        <f>ROUNDUP('仕様書別紙 3'!O39,-2)</f>
        <v>11200</v>
      </c>
      <c r="K17" s="17">
        <f>ROUNDUP('仕様書別紙 3'!P39,-2)</f>
        <v>10900</v>
      </c>
      <c r="L17" s="17">
        <f>ROUNDUP('仕様書別紙 3'!Q39,-2)</f>
        <v>10600</v>
      </c>
      <c r="M17" s="17">
        <f>ROUNDUP('仕様書別紙 3'!R39,-2)</f>
        <v>8700</v>
      </c>
      <c r="N17" s="17">
        <f>ROUNDUP('仕様書別紙 3'!S39,-2)</f>
        <v>13100</v>
      </c>
      <c r="O17" s="17">
        <f>ROUNDUP('仕様書別紙 3'!T39,-2)</f>
        <v>11500</v>
      </c>
      <c r="P17" s="9">
        <f t="shared" si="0"/>
        <v>125500</v>
      </c>
    </row>
    <row r="18" spans="1:16" ht="15.75" customHeight="1" x14ac:dyDescent="0.15">
      <c r="A18" s="1">
        <v>13</v>
      </c>
      <c r="B18" s="14" t="e">
        <f>#REF!</f>
        <v>#REF!</v>
      </c>
      <c r="C18" s="31">
        <v>63</v>
      </c>
      <c r="D18" s="17">
        <f>ROUNDUP('仕様書別紙 3'!I42,-2)</f>
        <v>5600</v>
      </c>
      <c r="E18" s="17">
        <f>ROUNDUP('仕様書別紙 3'!J42,-2)</f>
        <v>8400</v>
      </c>
      <c r="F18" s="17">
        <f>ROUNDUP('仕様書別紙 3'!K42,-2)</f>
        <v>9600</v>
      </c>
      <c r="G18" s="28">
        <f>ROUNDUP('仕様書別紙 3'!L42,-2)</f>
        <v>13200</v>
      </c>
      <c r="H18" s="28">
        <f>ROUNDUP('仕様書別紙 3'!M42,-2)</f>
        <v>8800</v>
      </c>
      <c r="I18" s="28">
        <f>ROUNDUP('仕様書別紙 3'!N42,-2)</f>
        <v>8700</v>
      </c>
      <c r="J18" s="17">
        <f>ROUNDUP('仕様書別紙 3'!O42,-2)</f>
        <v>9100</v>
      </c>
      <c r="K18" s="17">
        <f>ROUNDUP('仕様書別紙 3'!P42,-2)</f>
        <v>9200</v>
      </c>
      <c r="L18" s="17">
        <f>ROUNDUP('仕様書別紙 3'!Q42,-2)</f>
        <v>8900</v>
      </c>
      <c r="M18" s="17">
        <f>ROUNDUP('仕様書別紙 3'!R42,-2)</f>
        <v>6900</v>
      </c>
      <c r="N18" s="17">
        <f>ROUNDUP('仕様書別紙 3'!S42,-2)</f>
        <v>9400</v>
      </c>
      <c r="O18" s="17">
        <f>ROUNDUP('仕様書別紙 3'!T42,-2)</f>
        <v>8800</v>
      </c>
      <c r="P18" s="9">
        <f t="shared" si="0"/>
        <v>106600</v>
      </c>
    </row>
    <row r="19" spans="1:16" ht="15.75" customHeight="1" x14ac:dyDescent="0.15">
      <c r="A19" s="1">
        <v>14</v>
      </c>
      <c r="B19" s="14" t="e">
        <f>#REF!</f>
        <v>#REF!</v>
      </c>
      <c r="C19" s="31">
        <v>68</v>
      </c>
      <c r="D19" s="17">
        <f>ROUNDUP('仕様書別紙 3'!I45,-2)</f>
        <v>8100</v>
      </c>
      <c r="E19" s="17">
        <f>ROUNDUP('仕様書別紙 3'!J45,-2)</f>
        <v>8200</v>
      </c>
      <c r="F19" s="17">
        <f>ROUNDUP('仕様書別紙 3'!K45,-2)</f>
        <v>10100</v>
      </c>
      <c r="G19" s="28">
        <f>ROUNDUP('仕様書別紙 3'!L45,-2)</f>
        <v>14900</v>
      </c>
      <c r="H19" s="28">
        <f>ROUNDUP('仕様書別紙 3'!M45,-2)</f>
        <v>11900</v>
      </c>
      <c r="I19" s="28">
        <f>ROUNDUP('仕様書別紙 3'!N45,-2)</f>
        <v>11500</v>
      </c>
      <c r="J19" s="17">
        <f>ROUNDUP('仕様書別紙 3'!O45,-2)</f>
        <v>11000</v>
      </c>
      <c r="K19" s="17">
        <f>ROUNDUP('仕様書別紙 3'!P45,-2)</f>
        <v>9700</v>
      </c>
      <c r="L19" s="17">
        <f>ROUNDUP('仕様書別紙 3'!Q45,-2)</f>
        <v>10600</v>
      </c>
      <c r="M19" s="17">
        <f>ROUNDUP('仕様書別紙 3'!R45,-2)</f>
        <v>8800</v>
      </c>
      <c r="N19" s="17">
        <f>ROUNDUP('仕様書別紙 3'!S45,-2)</f>
        <v>13400</v>
      </c>
      <c r="O19" s="17">
        <f>ROUNDUP('仕様書別紙 3'!T45,-2)</f>
        <v>12400</v>
      </c>
      <c r="P19" s="9">
        <f t="shared" si="0"/>
        <v>130600</v>
      </c>
    </row>
    <row r="20" spans="1:16" ht="15.75" customHeight="1" x14ac:dyDescent="0.15">
      <c r="A20" s="1">
        <v>15</v>
      </c>
      <c r="B20" s="14" t="e">
        <f>#REF!</f>
        <v>#REF!</v>
      </c>
      <c r="C20" s="31">
        <v>79</v>
      </c>
      <c r="D20" s="17">
        <f>ROUNDUP('仕様書別紙 3'!I48,-2)</f>
        <v>6200</v>
      </c>
      <c r="E20" s="17">
        <f>ROUNDUP('仕様書別紙 3'!J48,-2)</f>
        <v>7400</v>
      </c>
      <c r="F20" s="17">
        <f>ROUNDUP('仕様書別紙 3'!K48,-2)</f>
        <v>8100</v>
      </c>
      <c r="G20" s="28">
        <f>ROUNDUP('仕様書別紙 3'!L48,-2)</f>
        <v>14200</v>
      </c>
      <c r="H20" s="28">
        <f>ROUNDUP('仕様書別紙 3'!M48,-2)</f>
        <v>12600</v>
      </c>
      <c r="I20" s="28">
        <f>ROUNDUP('仕様書別紙 3'!N48,-2)</f>
        <v>9200</v>
      </c>
      <c r="J20" s="17">
        <f>ROUNDUP('仕様書別紙 3'!O48,-2)</f>
        <v>9700</v>
      </c>
      <c r="K20" s="17">
        <f>ROUNDUP('仕様書別紙 3'!P48,-2)</f>
        <v>9100</v>
      </c>
      <c r="L20" s="17">
        <f>ROUNDUP('仕様書別紙 3'!Q48,-2)</f>
        <v>9500</v>
      </c>
      <c r="M20" s="17">
        <f>ROUNDUP('仕様書別紙 3'!R48,-2)</f>
        <v>7800</v>
      </c>
      <c r="N20" s="17">
        <f>ROUNDUP('仕様書別紙 3'!S48,-2)</f>
        <v>10100</v>
      </c>
      <c r="O20" s="17">
        <f>ROUNDUP('仕様書別紙 3'!T48,-2)</f>
        <v>9600</v>
      </c>
      <c r="P20" s="9">
        <f t="shared" si="0"/>
        <v>113500</v>
      </c>
    </row>
    <row r="21" spans="1:16" ht="15.75" customHeight="1" x14ac:dyDescent="0.15">
      <c r="A21" s="1">
        <v>16</v>
      </c>
      <c r="B21" s="14" t="e">
        <f>#REF!</f>
        <v>#REF!</v>
      </c>
      <c r="C21" s="31">
        <v>71</v>
      </c>
      <c r="D21" s="17">
        <f>ROUNDUP('仕様書別紙 3'!I51,-2)</f>
        <v>7100</v>
      </c>
      <c r="E21" s="17">
        <f>ROUNDUP('仕様書別紙 3'!J51,-2)</f>
        <v>9500</v>
      </c>
      <c r="F21" s="17">
        <f>ROUNDUP('仕様書別紙 3'!K51,-2)</f>
        <v>11300</v>
      </c>
      <c r="G21" s="28">
        <f>ROUNDUP('仕様書別紙 3'!L51,-2)</f>
        <v>15000</v>
      </c>
      <c r="H21" s="28">
        <f>ROUNDUP('仕様書別紙 3'!M51,-2)</f>
        <v>14400</v>
      </c>
      <c r="I21" s="28">
        <f>ROUNDUP('仕様書別紙 3'!N51,-2)</f>
        <v>9300</v>
      </c>
      <c r="J21" s="17">
        <f>ROUNDUP('仕様書別紙 3'!O51,-2)</f>
        <v>10500</v>
      </c>
      <c r="K21" s="17">
        <f>ROUNDUP('仕様書別紙 3'!P51,-2)</f>
        <v>10900</v>
      </c>
      <c r="L21" s="17">
        <f>ROUNDUP('仕様書別紙 3'!Q51,-2)</f>
        <v>9700</v>
      </c>
      <c r="M21" s="17">
        <f>ROUNDUP('仕様書別紙 3'!R51,-2)</f>
        <v>8700</v>
      </c>
      <c r="N21" s="17">
        <f>ROUNDUP('仕様書別紙 3'!S51,-2)</f>
        <v>11900</v>
      </c>
      <c r="O21" s="17">
        <f>ROUNDUP('仕様書別紙 3'!T51,-2)</f>
        <v>10200</v>
      </c>
      <c r="P21" s="9">
        <f t="shared" si="0"/>
        <v>128500</v>
      </c>
    </row>
    <row r="22" spans="1:16" ht="15.75" customHeight="1" x14ac:dyDescent="0.15">
      <c r="A22" s="1">
        <v>17</v>
      </c>
      <c r="B22" s="14" t="e">
        <f>#REF!</f>
        <v>#REF!</v>
      </c>
      <c r="C22" s="31">
        <v>80</v>
      </c>
      <c r="D22" s="17">
        <f>ROUNDUP('仕様書別紙 3'!I54,-2)</f>
        <v>8200</v>
      </c>
      <c r="E22" s="17">
        <f>ROUNDUP('仕様書別紙 3'!J54,-2)</f>
        <v>9200</v>
      </c>
      <c r="F22" s="17">
        <f>ROUNDUP('仕様書別紙 3'!K54,-2)</f>
        <v>10900</v>
      </c>
      <c r="G22" s="28">
        <f>ROUNDUP('仕様書別紙 3'!L54,-2)</f>
        <v>13400</v>
      </c>
      <c r="H22" s="28">
        <f>ROUNDUP('仕様書別紙 3'!M54,-2)</f>
        <v>8700</v>
      </c>
      <c r="I22" s="28">
        <f>ROUNDUP('仕様書別紙 3'!N54,-2)</f>
        <v>10400</v>
      </c>
      <c r="J22" s="17">
        <f>ROUNDUP('仕様書別紙 3'!O54,-2)</f>
        <v>10400</v>
      </c>
      <c r="K22" s="17">
        <f>ROUNDUP('仕様書別紙 3'!P54,-2)</f>
        <v>9900</v>
      </c>
      <c r="L22" s="17">
        <f>ROUNDUP('仕様書別紙 3'!Q54,-2)</f>
        <v>10900</v>
      </c>
      <c r="M22" s="17">
        <f>ROUNDUP('仕様書別紙 3'!R54,-2)</f>
        <v>9500</v>
      </c>
      <c r="N22" s="17">
        <f>ROUNDUP('仕様書別紙 3'!S54,-2)</f>
        <v>12800</v>
      </c>
      <c r="O22" s="17">
        <f>ROUNDUP('仕様書別紙 3'!T54,-2)</f>
        <v>11800</v>
      </c>
      <c r="P22" s="9">
        <f t="shared" si="0"/>
        <v>126100</v>
      </c>
    </row>
    <row r="23" spans="1:16" ht="15.75" customHeight="1" x14ac:dyDescent="0.15">
      <c r="A23" s="1">
        <v>18</v>
      </c>
      <c r="B23" s="14" t="e">
        <f>#REF!</f>
        <v>#REF!</v>
      </c>
      <c r="C23" s="31">
        <v>58</v>
      </c>
      <c r="D23" s="17">
        <f>ROUNDUP('仕様書別紙 3'!I57,-2)</f>
        <v>6500</v>
      </c>
      <c r="E23" s="17">
        <f>ROUNDUP('仕様書別紙 3'!J57,-2)</f>
        <v>7100</v>
      </c>
      <c r="F23" s="17">
        <f>ROUNDUP('仕様書別紙 3'!K57,-2)</f>
        <v>6300</v>
      </c>
      <c r="G23" s="28">
        <f>ROUNDUP('仕様書別紙 3'!L57,-2)</f>
        <v>7700</v>
      </c>
      <c r="H23" s="28">
        <f>ROUNDUP('仕様書別紙 3'!M57,-2)</f>
        <v>9700</v>
      </c>
      <c r="I23" s="28">
        <f>ROUNDUP('仕様書別紙 3'!N57,-2)</f>
        <v>6700</v>
      </c>
      <c r="J23" s="17">
        <f>ROUNDUP('仕様書別紙 3'!O57,-2)</f>
        <v>7900</v>
      </c>
      <c r="K23" s="17">
        <f>ROUNDUP('仕様書別紙 3'!P57,-2)</f>
        <v>6900</v>
      </c>
      <c r="L23" s="17">
        <f>ROUNDUP('仕様書別紙 3'!Q57,-2)</f>
        <v>6700</v>
      </c>
      <c r="M23" s="17">
        <f>ROUNDUP('仕様書別紙 3'!R57,-2)</f>
        <v>6500</v>
      </c>
      <c r="N23" s="17">
        <f>ROUNDUP('仕様書別紙 3'!S57,-2)</f>
        <v>7400</v>
      </c>
      <c r="O23" s="17">
        <f>ROUNDUP('仕様書別紙 3'!T57,-2)</f>
        <v>7900</v>
      </c>
      <c r="P23" s="9">
        <f t="shared" si="0"/>
        <v>87300</v>
      </c>
    </row>
    <row r="24" spans="1:16" ht="15.75" customHeight="1" x14ac:dyDescent="0.15">
      <c r="A24" s="12">
        <v>19</v>
      </c>
      <c r="B24" s="14" t="e">
        <f>#REF!</f>
        <v>#REF!</v>
      </c>
      <c r="C24" s="32">
        <v>48</v>
      </c>
      <c r="D24" s="17">
        <f>ROUNDUP('仕様書別紙 3'!I60,-2)</f>
        <v>6400</v>
      </c>
      <c r="E24" s="17">
        <f>ROUNDUP('仕様書別紙 3'!J60,-2)</f>
        <v>7200</v>
      </c>
      <c r="F24" s="17">
        <f>ROUNDUP('仕様書別紙 3'!K60,-2)</f>
        <v>7400</v>
      </c>
      <c r="G24" s="28">
        <f>ROUNDUP('仕様書別紙 3'!L60,-2)</f>
        <v>11100</v>
      </c>
      <c r="H24" s="28">
        <f>ROUNDUP('仕様書別紙 3'!M60,-2)</f>
        <v>11700</v>
      </c>
      <c r="I24" s="28">
        <f>ROUNDUP('仕様書別紙 3'!N60,-2)</f>
        <v>7500</v>
      </c>
      <c r="J24" s="17">
        <f>ROUNDUP('仕様書別紙 3'!O60,-2)</f>
        <v>7600</v>
      </c>
      <c r="K24" s="17">
        <f>ROUNDUP('仕様書別紙 3'!P60,-2)</f>
        <v>7000</v>
      </c>
      <c r="L24" s="17">
        <f>ROUNDUP('仕様書別紙 3'!Q60,-2)</f>
        <v>6900</v>
      </c>
      <c r="M24" s="17">
        <f>ROUNDUP('仕様書別紙 3'!R60,-2)</f>
        <v>6700</v>
      </c>
      <c r="N24" s="17">
        <f>ROUNDUP('仕様書別紙 3'!S60,-2)</f>
        <v>8900</v>
      </c>
      <c r="O24" s="17">
        <f>ROUNDUP('仕様書別紙 3'!T60,-2)</f>
        <v>8000</v>
      </c>
      <c r="P24" s="9">
        <f t="shared" si="0"/>
        <v>96400</v>
      </c>
    </row>
    <row r="25" spans="1:16" ht="15.75" customHeight="1" x14ac:dyDescent="0.15">
      <c r="A25" s="1">
        <v>20</v>
      </c>
      <c r="B25" s="14" t="e">
        <f>#REF!</f>
        <v>#REF!</v>
      </c>
      <c r="C25" s="31">
        <v>70</v>
      </c>
      <c r="D25" s="17">
        <f>ROUNDUP('仕様書別紙 3'!I63,-2)</f>
        <v>6600</v>
      </c>
      <c r="E25" s="17">
        <f>ROUNDUP('仕様書別紙 3'!J63,-2)</f>
        <v>8300</v>
      </c>
      <c r="F25" s="17">
        <f>ROUNDUP('仕様書別紙 3'!K63,-2)</f>
        <v>8900</v>
      </c>
      <c r="G25" s="28">
        <f>ROUNDUP('仕様書別紙 3'!L63,-2)</f>
        <v>11700</v>
      </c>
      <c r="H25" s="28">
        <f>ROUNDUP('仕様書別紙 3'!M63,-2)</f>
        <v>11800</v>
      </c>
      <c r="I25" s="28">
        <f>ROUNDUP('仕様書別紙 3'!N63,-2)</f>
        <v>9000</v>
      </c>
      <c r="J25" s="17">
        <f>ROUNDUP('仕様書別紙 3'!O63,-2)</f>
        <v>9600</v>
      </c>
      <c r="K25" s="17">
        <f>ROUNDUP('仕様書別紙 3'!P63,-2)</f>
        <v>9100</v>
      </c>
      <c r="L25" s="17">
        <f>ROUNDUP('仕様書別紙 3'!Q63,-2)</f>
        <v>8300</v>
      </c>
      <c r="M25" s="17">
        <f>ROUNDUP('仕様書別紙 3'!R63,-2)</f>
        <v>9100</v>
      </c>
      <c r="N25" s="17">
        <f>ROUNDUP('仕様書別紙 3'!S63,-2)</f>
        <v>12400</v>
      </c>
      <c r="O25" s="17">
        <f>ROUNDUP('仕様書別紙 3'!T63,-2)</f>
        <v>11300</v>
      </c>
      <c r="P25" s="9">
        <f t="shared" si="0"/>
        <v>116100</v>
      </c>
    </row>
    <row r="26" spans="1:16" ht="15.75" customHeight="1" x14ac:dyDescent="0.15">
      <c r="A26" s="1">
        <v>21</v>
      </c>
      <c r="B26" s="14" t="e">
        <f>#REF!</f>
        <v>#REF!</v>
      </c>
      <c r="C26" s="31">
        <v>57</v>
      </c>
      <c r="D26" s="17">
        <f>ROUNDUP('仕様書別紙 3'!I66,-2)</f>
        <v>8300</v>
      </c>
      <c r="E26" s="17">
        <f>ROUNDUP('仕様書別紙 3'!J66,-2)</f>
        <v>8700</v>
      </c>
      <c r="F26" s="17">
        <f>ROUNDUP('仕様書別紙 3'!K66,-2)</f>
        <v>11000</v>
      </c>
      <c r="G26" s="28">
        <f>ROUNDUP('仕様書別紙 3'!L66,-2)</f>
        <v>14600</v>
      </c>
      <c r="H26" s="28">
        <f>ROUNDUP('仕様書別紙 3'!M66,-2)</f>
        <v>13300</v>
      </c>
      <c r="I26" s="28">
        <f>ROUNDUP('仕様書別紙 3'!N66,-2)</f>
        <v>10800</v>
      </c>
      <c r="J26" s="17">
        <f>ROUNDUP('仕様書別紙 3'!O66,-2)</f>
        <v>12600</v>
      </c>
      <c r="K26" s="17">
        <f>ROUNDUP('仕様書別紙 3'!P66,-2)</f>
        <v>9000</v>
      </c>
      <c r="L26" s="17">
        <f>ROUNDUP('仕様書別紙 3'!Q66,-2)</f>
        <v>8200</v>
      </c>
      <c r="M26" s="17">
        <f>ROUNDUP('仕様書別紙 3'!R66,-2)</f>
        <v>8400</v>
      </c>
      <c r="N26" s="17">
        <f>ROUNDUP('仕様書別紙 3'!S66,-2)</f>
        <v>10500</v>
      </c>
      <c r="O26" s="17">
        <f>ROUNDUP('仕様書別紙 3'!T66,-2)</f>
        <v>10200</v>
      </c>
      <c r="P26" s="9">
        <f t="shared" si="0"/>
        <v>125600</v>
      </c>
    </row>
    <row r="27" spans="1:16" ht="15.75" customHeight="1" x14ac:dyDescent="0.15">
      <c r="A27" s="1">
        <v>22</v>
      </c>
      <c r="B27" s="14" t="e">
        <f>#REF!</f>
        <v>#REF!</v>
      </c>
      <c r="C27" s="31">
        <v>64</v>
      </c>
      <c r="D27" s="17">
        <f>ROUNDUP('仕様書別紙 3'!I69,-2)</f>
        <v>8200</v>
      </c>
      <c r="E27" s="17">
        <f>ROUNDUP('仕様書別紙 3'!J69,-2)</f>
        <v>8200</v>
      </c>
      <c r="F27" s="17">
        <f>ROUNDUP('仕様書別紙 3'!K69,-2)</f>
        <v>8300</v>
      </c>
      <c r="G27" s="28">
        <f>ROUNDUP('仕様書別紙 3'!L69,-2)</f>
        <v>11700</v>
      </c>
      <c r="H27" s="28">
        <f>ROUNDUP('仕様書別紙 3'!M69,-2)</f>
        <v>12500</v>
      </c>
      <c r="I27" s="28">
        <f>ROUNDUP('仕様書別紙 3'!N69,-2)</f>
        <v>7600</v>
      </c>
      <c r="J27" s="17">
        <f>ROUNDUP('仕様書別紙 3'!O69,-2)</f>
        <v>9600</v>
      </c>
      <c r="K27" s="17">
        <f>ROUNDUP('仕様書別紙 3'!P69,-2)</f>
        <v>9600</v>
      </c>
      <c r="L27" s="17">
        <f>ROUNDUP('仕様書別紙 3'!Q69,-2)</f>
        <v>8400</v>
      </c>
      <c r="M27" s="17">
        <f>ROUNDUP('仕様書別紙 3'!R69,-2)</f>
        <v>9200</v>
      </c>
      <c r="N27" s="17">
        <f>ROUNDUP('仕様書別紙 3'!S69,-2)</f>
        <v>10100</v>
      </c>
      <c r="O27" s="17">
        <f>ROUNDUP('仕様書別紙 3'!T69,-2)</f>
        <v>10400</v>
      </c>
      <c r="P27" s="9">
        <f t="shared" si="0"/>
        <v>113800</v>
      </c>
    </row>
    <row r="28" spans="1:16" ht="15.75" customHeight="1" x14ac:dyDescent="0.15">
      <c r="A28" s="1">
        <v>23</v>
      </c>
      <c r="B28" s="14" t="e">
        <f>#REF!</f>
        <v>#REF!</v>
      </c>
      <c r="C28" s="31">
        <v>77</v>
      </c>
      <c r="D28" s="17">
        <f>ROUNDUP('仕様書別紙 3'!I72,-2)</f>
        <v>8900</v>
      </c>
      <c r="E28" s="17">
        <f>ROUNDUP('仕様書別紙 3'!J72,-2)</f>
        <v>9100</v>
      </c>
      <c r="F28" s="17">
        <f>ROUNDUP('仕様書別紙 3'!K72,-2)</f>
        <v>9500</v>
      </c>
      <c r="G28" s="28">
        <f>ROUNDUP('仕様書別紙 3'!L72,-2)</f>
        <v>13200</v>
      </c>
      <c r="H28" s="28">
        <f>ROUNDUP('仕様書別紙 3'!M72,-2)</f>
        <v>14800</v>
      </c>
      <c r="I28" s="28">
        <f>ROUNDUP('仕様書別紙 3'!N72,-2)</f>
        <v>9200</v>
      </c>
      <c r="J28" s="17">
        <f>ROUNDUP('仕様書別紙 3'!O72,-2)</f>
        <v>10900</v>
      </c>
      <c r="K28" s="17">
        <f>ROUNDUP('仕様書別紙 3'!P72,-2)</f>
        <v>10800</v>
      </c>
      <c r="L28" s="17">
        <f>ROUNDUP('仕様書別紙 3'!Q72,-2)</f>
        <v>9400</v>
      </c>
      <c r="M28" s="17">
        <f>ROUNDUP('仕様書別紙 3'!R72,-2)</f>
        <v>10300</v>
      </c>
      <c r="N28" s="17">
        <f>ROUNDUP('仕様書別紙 3'!S72,-2)</f>
        <v>11900</v>
      </c>
      <c r="O28" s="17">
        <f>ROUNDUP('仕様書別紙 3'!T72,-2)</f>
        <v>12000</v>
      </c>
      <c r="P28" s="9">
        <f t="shared" si="0"/>
        <v>130000</v>
      </c>
    </row>
    <row r="29" spans="1:16" ht="15.75" customHeight="1" x14ac:dyDescent="0.15">
      <c r="A29" s="1">
        <v>24</v>
      </c>
      <c r="B29" s="14" t="e">
        <f>#REF!</f>
        <v>#REF!</v>
      </c>
      <c r="C29" s="31">
        <v>78</v>
      </c>
      <c r="D29" s="17">
        <f>ROUNDUP('仕様書別紙 3'!I75,-2)</f>
        <v>9300</v>
      </c>
      <c r="E29" s="17">
        <f>ROUNDUP('仕様書別紙 3'!J75,-2)</f>
        <v>11000</v>
      </c>
      <c r="F29" s="17">
        <f>ROUNDUP('仕様書別紙 3'!K75,-2)</f>
        <v>14100</v>
      </c>
      <c r="G29" s="28">
        <f>ROUNDUP('仕様書別紙 3'!L75,-2)</f>
        <v>16500</v>
      </c>
      <c r="H29" s="28">
        <f>ROUNDUP('仕様書別紙 3'!M75,-2)</f>
        <v>13900</v>
      </c>
      <c r="I29" s="28">
        <f>ROUNDUP('仕様書別紙 3'!N75,-2)</f>
        <v>13600</v>
      </c>
      <c r="J29" s="17">
        <f>ROUNDUP('仕様書別紙 3'!O75,-2)</f>
        <v>13300</v>
      </c>
      <c r="K29" s="17">
        <f>ROUNDUP('仕様書別紙 3'!P75,-2)</f>
        <v>12500</v>
      </c>
      <c r="L29" s="17">
        <f>ROUNDUP('仕様書別紙 3'!Q75,-2)</f>
        <v>11800</v>
      </c>
      <c r="M29" s="17">
        <f>ROUNDUP('仕様書別紙 3'!R75,-2)</f>
        <v>10300</v>
      </c>
      <c r="N29" s="17">
        <f>ROUNDUP('仕様書別紙 3'!S75,-2)</f>
        <v>14700</v>
      </c>
      <c r="O29" s="17">
        <f>ROUNDUP('仕様書別紙 3'!T75,-2)</f>
        <v>14400</v>
      </c>
      <c r="P29" s="9">
        <f t="shared" si="0"/>
        <v>155400</v>
      </c>
    </row>
    <row r="30" spans="1:16" ht="15.75" customHeight="1" x14ac:dyDescent="0.15">
      <c r="A30" s="1">
        <v>25</v>
      </c>
      <c r="B30" s="14" t="e">
        <f>#REF!</f>
        <v>#REF!</v>
      </c>
      <c r="C30" s="31">
        <v>84</v>
      </c>
      <c r="D30" s="17">
        <f>ROUNDUP('仕様書別紙 3'!I78,-2)</f>
        <v>9200</v>
      </c>
      <c r="E30" s="17">
        <f>ROUNDUP('仕様書別紙 3'!J78,-2)</f>
        <v>9800</v>
      </c>
      <c r="F30" s="17">
        <f>ROUNDUP('仕様書別紙 3'!K78,-2)</f>
        <v>11900</v>
      </c>
      <c r="G30" s="28">
        <f>ROUNDUP('仕様書別紙 3'!L78,-2)</f>
        <v>15700</v>
      </c>
      <c r="H30" s="28">
        <f>ROUNDUP('仕様書別紙 3'!M78,-2)</f>
        <v>14600</v>
      </c>
      <c r="I30" s="28">
        <f>ROUNDUP('仕様書別紙 3'!N78,-2)</f>
        <v>12100</v>
      </c>
      <c r="J30" s="17">
        <f>ROUNDUP('仕様書別紙 3'!O78,-2)</f>
        <v>12400</v>
      </c>
      <c r="K30" s="17">
        <f>ROUNDUP('仕様書別紙 3'!P78,-2)</f>
        <v>10900</v>
      </c>
      <c r="L30" s="17">
        <f>ROUNDUP('仕様書別紙 3'!Q78,-2)</f>
        <v>12000</v>
      </c>
      <c r="M30" s="17">
        <f>ROUNDUP('仕様書別紙 3'!R78,-2)</f>
        <v>10200</v>
      </c>
      <c r="N30" s="17">
        <f>ROUNDUP('仕様書別紙 3'!S78,-2)</f>
        <v>13600</v>
      </c>
      <c r="O30" s="17">
        <f>ROUNDUP('仕様書別紙 3'!T78,-2)</f>
        <v>11700</v>
      </c>
      <c r="P30" s="9">
        <f t="shared" si="0"/>
        <v>144100</v>
      </c>
    </row>
    <row r="31" spans="1:16" ht="15.75" customHeight="1" x14ac:dyDescent="0.15">
      <c r="A31" s="1">
        <v>26</v>
      </c>
      <c r="B31" s="14" t="e">
        <f>#REF!</f>
        <v>#REF!</v>
      </c>
      <c r="C31" s="31">
        <v>52</v>
      </c>
      <c r="D31" s="17">
        <f>ROUNDUP('仕様書別紙 3'!I81,-2)</f>
        <v>6500</v>
      </c>
      <c r="E31" s="17">
        <f>ROUNDUP('仕様書別紙 3'!J81,-2)</f>
        <v>7100</v>
      </c>
      <c r="F31" s="17">
        <f>ROUNDUP('仕様書別紙 3'!K81,-2)</f>
        <v>8600</v>
      </c>
      <c r="G31" s="28">
        <f>ROUNDUP('仕様書別紙 3'!L81,-2)</f>
        <v>10600</v>
      </c>
      <c r="H31" s="28">
        <f>ROUNDUP('仕様書別紙 3'!M81,-2)</f>
        <v>8000</v>
      </c>
      <c r="I31" s="28">
        <f>ROUNDUP('仕様書別紙 3'!N81,-2)</f>
        <v>9000</v>
      </c>
      <c r="J31" s="17">
        <f>ROUNDUP('仕様書別紙 3'!O81,-2)</f>
        <v>7600</v>
      </c>
      <c r="K31" s="17">
        <f>ROUNDUP('仕様書別紙 3'!P81,-2)</f>
        <v>7100</v>
      </c>
      <c r="L31" s="17">
        <f>ROUNDUP('仕様書別紙 3'!Q81,-2)</f>
        <v>7500</v>
      </c>
      <c r="M31" s="17">
        <f>ROUNDUP('仕様書別紙 3'!R81,-2)</f>
        <v>6400</v>
      </c>
      <c r="N31" s="17">
        <f>ROUNDUP('仕様書別紙 3'!S81,-2)</f>
        <v>8600</v>
      </c>
      <c r="O31" s="17">
        <f>ROUNDUP('仕様書別紙 3'!T81,-2)</f>
        <v>8100</v>
      </c>
      <c r="P31" s="9">
        <f t="shared" si="0"/>
        <v>95100</v>
      </c>
    </row>
    <row r="32" spans="1:16" ht="15.75" customHeight="1" x14ac:dyDescent="0.15">
      <c r="A32" s="1">
        <v>27</v>
      </c>
      <c r="B32" s="14" t="e">
        <f>#REF!</f>
        <v>#REF!</v>
      </c>
      <c r="C32" s="31">
        <v>94</v>
      </c>
      <c r="D32" s="17">
        <f>ROUNDUP('仕様書別紙 3'!I84,-2)</f>
        <v>9700</v>
      </c>
      <c r="E32" s="17">
        <f>ROUNDUP('仕様書別紙 3'!J84,-2)</f>
        <v>10000</v>
      </c>
      <c r="F32" s="17">
        <f>ROUNDUP('仕様書別紙 3'!K84,-2)</f>
        <v>11900</v>
      </c>
      <c r="G32" s="28">
        <f>ROUNDUP('仕様書別紙 3'!L84,-2)</f>
        <v>14700</v>
      </c>
      <c r="H32" s="28">
        <f>ROUNDUP('仕様書別紙 3'!M84,-2)</f>
        <v>14200</v>
      </c>
      <c r="I32" s="28">
        <f>ROUNDUP('仕様書別紙 3'!N84,-2)</f>
        <v>11900</v>
      </c>
      <c r="J32" s="17">
        <f>ROUNDUP('仕様書別紙 3'!O84,-2)</f>
        <v>12500</v>
      </c>
      <c r="K32" s="17">
        <f>ROUNDUP('仕様書別紙 3'!P84,-2)</f>
        <v>12100</v>
      </c>
      <c r="L32" s="17">
        <f>ROUNDUP('仕様書別紙 3'!Q84,-2)</f>
        <v>12100</v>
      </c>
      <c r="M32" s="17">
        <f>ROUNDUP('仕様書別紙 3'!R84,-2)</f>
        <v>10500</v>
      </c>
      <c r="N32" s="17">
        <f>ROUNDUP('仕様書別紙 3'!S84,-2)</f>
        <v>14400</v>
      </c>
      <c r="O32" s="17">
        <f>ROUNDUP('仕様書別紙 3'!T84,-2)</f>
        <v>13100</v>
      </c>
      <c r="P32" s="9">
        <f t="shared" si="0"/>
        <v>147100</v>
      </c>
    </row>
    <row r="33" spans="1:16" ht="15.75" customHeight="1" x14ac:dyDescent="0.15">
      <c r="A33" s="1">
        <v>28</v>
      </c>
      <c r="B33" s="14" t="e">
        <f>#REF!</f>
        <v>#REF!</v>
      </c>
      <c r="C33" s="31">
        <v>111</v>
      </c>
      <c r="D33" s="17">
        <f>ROUNDUP('仕様書別紙 3'!I87,-2)</f>
        <v>8700</v>
      </c>
      <c r="E33" s="17">
        <f>ROUNDUP('仕様書別紙 3'!J87,-2)</f>
        <v>10500</v>
      </c>
      <c r="F33" s="17">
        <f>ROUNDUP('仕様書別紙 3'!K87,-2)</f>
        <v>12200</v>
      </c>
      <c r="G33" s="28">
        <f>ROUNDUP('仕様書別紙 3'!L87,-2)</f>
        <v>15700</v>
      </c>
      <c r="H33" s="28">
        <f>ROUNDUP('仕様書別紙 3'!M87,-2)</f>
        <v>13700</v>
      </c>
      <c r="I33" s="28">
        <f>ROUNDUP('仕様書別紙 3'!N87,-2)</f>
        <v>10900</v>
      </c>
      <c r="J33" s="17">
        <f>ROUNDUP('仕様書別紙 3'!O87,-2)</f>
        <v>13500</v>
      </c>
      <c r="K33" s="17">
        <f>ROUNDUP('仕様書別紙 3'!P87,-2)</f>
        <v>12100</v>
      </c>
      <c r="L33" s="17">
        <f>ROUNDUP('仕様書別紙 3'!Q87,-2)</f>
        <v>12700</v>
      </c>
      <c r="M33" s="17">
        <f>ROUNDUP('仕様書別紙 3'!R87,-2)</f>
        <v>10700</v>
      </c>
      <c r="N33" s="17">
        <f>ROUNDUP('仕様書別紙 3'!S87,-2)</f>
        <v>15900</v>
      </c>
      <c r="O33" s="17">
        <f>ROUNDUP('仕様書別紙 3'!T87,-2)</f>
        <v>14200</v>
      </c>
      <c r="P33" s="9">
        <f t="shared" si="0"/>
        <v>150800</v>
      </c>
    </row>
    <row r="34" spans="1:16" ht="15.75" customHeight="1" x14ac:dyDescent="0.15">
      <c r="A34" s="1">
        <v>29</v>
      </c>
      <c r="B34" s="14" t="e">
        <f>#REF!</f>
        <v>#REF!</v>
      </c>
      <c r="C34" s="31">
        <v>60</v>
      </c>
      <c r="D34" s="17">
        <f>ROUNDUP('仕様書別紙 3'!I90,-2)</f>
        <v>6000</v>
      </c>
      <c r="E34" s="17">
        <f>ROUNDUP('仕様書別紙 3'!J90,-2)</f>
        <v>7200</v>
      </c>
      <c r="F34" s="17">
        <f>ROUNDUP('仕様書別紙 3'!K90,-2)</f>
        <v>9200</v>
      </c>
      <c r="G34" s="28">
        <f>ROUNDUP('仕様書別紙 3'!L90,-2)</f>
        <v>11800</v>
      </c>
      <c r="H34" s="28">
        <f>ROUNDUP('仕様書別紙 3'!M90,-2)</f>
        <v>10300</v>
      </c>
      <c r="I34" s="28">
        <f>ROUNDUP('仕様書別紙 3'!N90,-2)</f>
        <v>9800</v>
      </c>
      <c r="J34" s="17">
        <f>ROUNDUP('仕様書別紙 3'!O90,-2)</f>
        <v>8700</v>
      </c>
      <c r="K34" s="17">
        <f>ROUNDUP('仕様書別紙 3'!P90,-2)</f>
        <v>7800</v>
      </c>
      <c r="L34" s="17">
        <f>ROUNDUP('仕様書別紙 3'!Q90,-2)</f>
        <v>8100</v>
      </c>
      <c r="M34" s="17">
        <f>ROUNDUP('仕様書別紙 3'!R90,-2)</f>
        <v>8000</v>
      </c>
      <c r="N34" s="17">
        <f>ROUNDUP('仕様書別紙 3'!S90,-2)</f>
        <v>12300</v>
      </c>
      <c r="O34" s="17">
        <f>ROUNDUP('仕様書別紙 3'!T90,-2)</f>
        <v>10900</v>
      </c>
      <c r="P34" s="9">
        <f t="shared" si="0"/>
        <v>110100</v>
      </c>
    </row>
    <row r="35" spans="1:16" ht="15.75" customHeight="1" x14ac:dyDescent="0.15">
      <c r="A35" s="1">
        <v>30</v>
      </c>
      <c r="B35" s="14" t="e">
        <f>#REF!</f>
        <v>#REF!</v>
      </c>
      <c r="C35" s="31">
        <v>176</v>
      </c>
      <c r="D35" s="17">
        <f>ROUNDUP('仕様書別紙 3'!I93,-2)</f>
        <v>14500</v>
      </c>
      <c r="E35" s="17">
        <f>ROUNDUP('仕様書別紙 3'!J93,-2)</f>
        <v>14100</v>
      </c>
      <c r="F35" s="17">
        <f>ROUNDUP('仕様書別紙 3'!K93,-2)</f>
        <v>18800</v>
      </c>
      <c r="G35" s="28">
        <f>ROUNDUP('仕様書別紙 3'!L93,-2)</f>
        <v>26600</v>
      </c>
      <c r="H35" s="28">
        <f>ROUNDUP('仕様書別紙 3'!M93,-2)</f>
        <v>26100</v>
      </c>
      <c r="I35" s="28">
        <f>ROUNDUP('仕様書別紙 3'!N93,-2)</f>
        <v>21200</v>
      </c>
      <c r="J35" s="17">
        <f>ROUNDUP('仕様書別紙 3'!O93,-2)</f>
        <v>20300</v>
      </c>
      <c r="K35" s="17">
        <f>ROUNDUP('仕様書別紙 3'!P93,-2)</f>
        <v>17700</v>
      </c>
      <c r="L35" s="17">
        <f>ROUNDUP('仕様書別紙 3'!Q93,-2)</f>
        <v>22600</v>
      </c>
      <c r="M35" s="17">
        <f>ROUNDUP('仕様書別紙 3'!R93,-2)</f>
        <v>18300</v>
      </c>
      <c r="N35" s="17">
        <f>ROUNDUP('仕様書別紙 3'!S93,-2)</f>
        <v>27100</v>
      </c>
      <c r="O35" s="17">
        <f>ROUNDUP('仕様書別紙 3'!T93,-2)</f>
        <v>22700</v>
      </c>
      <c r="P35" s="9">
        <f t="shared" si="0"/>
        <v>250000</v>
      </c>
    </row>
    <row r="36" spans="1:16" ht="15.75" customHeight="1" x14ac:dyDescent="0.15">
      <c r="A36" s="1">
        <v>31</v>
      </c>
      <c r="B36" s="14" t="e">
        <f>#REF!</f>
        <v>#REF!</v>
      </c>
      <c r="C36" s="31">
        <v>107</v>
      </c>
      <c r="D36" s="17">
        <f>ROUNDUP('仕様書別紙 3'!I96,-2)</f>
        <v>15800</v>
      </c>
      <c r="E36" s="17">
        <f>ROUNDUP('仕様書別紙 3'!J96,-2)</f>
        <v>17100</v>
      </c>
      <c r="F36" s="17">
        <f>ROUNDUP('仕様書別紙 3'!K96,-2)</f>
        <v>18300</v>
      </c>
      <c r="G36" s="28">
        <f>ROUNDUP('仕様書別紙 3'!L96,-2)</f>
        <v>23000</v>
      </c>
      <c r="H36" s="28">
        <f>ROUNDUP('仕様書別紙 3'!M96,-2)</f>
        <v>21500</v>
      </c>
      <c r="I36" s="28">
        <f>ROUNDUP('仕様書別紙 3'!N96,-2)</f>
        <v>23100</v>
      </c>
      <c r="J36" s="17">
        <f>ROUNDUP('仕様書別紙 3'!O96,-2)</f>
        <v>21800</v>
      </c>
      <c r="K36" s="17">
        <f>ROUNDUP('仕様書別紙 3'!P96,-2)</f>
        <v>17300</v>
      </c>
      <c r="L36" s="17">
        <f>ROUNDUP('仕様書別紙 3'!Q96,-2)</f>
        <v>18100</v>
      </c>
      <c r="M36" s="17">
        <f>ROUNDUP('仕様書別紙 3'!R96,-2)</f>
        <v>16500</v>
      </c>
      <c r="N36" s="17">
        <f>ROUNDUP('仕様書別紙 3'!S96,-2)</f>
        <v>21500</v>
      </c>
      <c r="O36" s="17">
        <f>ROUNDUP('仕様書別紙 3'!T96,-2)</f>
        <v>19500</v>
      </c>
      <c r="P36" s="9">
        <f t="shared" si="0"/>
        <v>233500</v>
      </c>
    </row>
    <row r="37" spans="1:16" ht="15.75" customHeight="1" x14ac:dyDescent="0.15">
      <c r="A37" s="1">
        <v>32</v>
      </c>
      <c r="B37" s="14" t="e">
        <f>#REF!</f>
        <v>#REF!</v>
      </c>
      <c r="C37" s="31">
        <v>78</v>
      </c>
      <c r="D37" s="17">
        <f>ROUNDUP('仕様書別紙 3'!I99,-2)</f>
        <v>10900</v>
      </c>
      <c r="E37" s="17">
        <f>ROUNDUP('仕様書別紙 3'!J99,-2)</f>
        <v>10400</v>
      </c>
      <c r="F37" s="17">
        <f>ROUNDUP('仕様書別紙 3'!K99,-2)</f>
        <v>11300</v>
      </c>
      <c r="G37" s="28">
        <f>ROUNDUP('仕様書別紙 3'!L99,-2)</f>
        <v>15300</v>
      </c>
      <c r="H37" s="28">
        <f>ROUNDUP('仕様書別紙 3'!M99,-2)</f>
        <v>16600</v>
      </c>
      <c r="I37" s="28">
        <f>ROUNDUP('仕様書別紙 3'!N99,-2)</f>
        <v>18100</v>
      </c>
      <c r="J37" s="17">
        <f>ROUNDUP('仕様書別紙 3'!O99,-2)</f>
        <v>15400</v>
      </c>
      <c r="K37" s="17">
        <f>ROUNDUP('仕様書別紙 3'!P99,-2)</f>
        <v>12100</v>
      </c>
      <c r="L37" s="17">
        <f>ROUNDUP('仕様書別紙 3'!Q99,-2)</f>
        <v>13300</v>
      </c>
      <c r="M37" s="17">
        <f>ROUNDUP('仕様書別紙 3'!R99,-2)</f>
        <v>12800</v>
      </c>
      <c r="N37" s="17">
        <f>ROUNDUP('仕様書別紙 3'!S99,-2)</f>
        <v>17700</v>
      </c>
      <c r="O37" s="17">
        <f>ROUNDUP('仕様書別紙 3'!T99,-2)</f>
        <v>15800</v>
      </c>
      <c r="P37" s="9">
        <f t="shared" si="0"/>
        <v>169700</v>
      </c>
    </row>
    <row r="38" spans="1:16" ht="15.75" customHeight="1" x14ac:dyDescent="0.15">
      <c r="A38" s="1">
        <v>33</v>
      </c>
      <c r="B38" s="14" t="e">
        <f>#REF!</f>
        <v>#REF!</v>
      </c>
      <c r="C38" s="31">
        <v>94</v>
      </c>
      <c r="D38" s="17">
        <f>ROUNDUP('仕様書別紙 3'!I102,-2)</f>
        <v>17000</v>
      </c>
      <c r="E38" s="17">
        <f>ROUNDUP('仕様書別紙 3'!J102,-2)</f>
        <v>14200</v>
      </c>
      <c r="F38" s="17">
        <f>ROUNDUP('仕様書別紙 3'!K102,-2)</f>
        <v>15200</v>
      </c>
      <c r="G38" s="28">
        <f>ROUNDUP('仕様書別紙 3'!L102,-2)</f>
        <v>20400</v>
      </c>
      <c r="H38" s="28">
        <f>ROUNDUP('仕様書別紙 3'!M102,-2)</f>
        <v>23400</v>
      </c>
      <c r="I38" s="28">
        <f>ROUNDUP('仕様書別紙 3'!N102,-2)</f>
        <v>21100</v>
      </c>
      <c r="J38" s="17">
        <f>ROUNDUP('仕様書別紙 3'!O102,-2)</f>
        <v>22900</v>
      </c>
      <c r="K38" s="17">
        <f>ROUNDUP('仕様書別紙 3'!P102,-2)</f>
        <v>17300</v>
      </c>
      <c r="L38" s="17">
        <f>ROUNDUP('仕様書別紙 3'!Q102,-2)</f>
        <v>16300</v>
      </c>
      <c r="M38" s="17">
        <f>ROUNDUP('仕様書別紙 3'!R102,-2)</f>
        <v>18100</v>
      </c>
      <c r="N38" s="17">
        <f>ROUNDUP('仕様書別紙 3'!S102,-2)</f>
        <v>20500</v>
      </c>
      <c r="O38" s="17">
        <f>ROUNDUP('仕様書別紙 3'!T102,-2)</f>
        <v>19800</v>
      </c>
      <c r="P38" s="9">
        <f t="shared" si="0"/>
        <v>226200</v>
      </c>
    </row>
    <row r="39" spans="1:16" ht="15.75" customHeight="1" x14ac:dyDescent="0.15">
      <c r="A39" s="1">
        <v>34</v>
      </c>
      <c r="B39" s="14" t="e">
        <f>#REF!</f>
        <v>#REF!</v>
      </c>
      <c r="C39" s="31">
        <v>78</v>
      </c>
      <c r="D39" s="17">
        <f>ROUNDUP('仕様書別紙 3'!I105,-2)</f>
        <v>11300</v>
      </c>
      <c r="E39" s="17">
        <f>ROUNDUP('仕様書別紙 3'!J105,-2)</f>
        <v>11900</v>
      </c>
      <c r="F39" s="17">
        <f>ROUNDUP('仕様書別紙 3'!K105,-2)</f>
        <v>13800</v>
      </c>
      <c r="G39" s="28">
        <f>ROUNDUP('仕様書別紙 3'!L105,-2)</f>
        <v>17900</v>
      </c>
      <c r="H39" s="28">
        <f>ROUNDUP('仕様書別紙 3'!M105,-2)</f>
        <v>16800</v>
      </c>
      <c r="I39" s="28">
        <f>ROUNDUP('仕様書別紙 3'!N105,-2)</f>
        <v>12300</v>
      </c>
      <c r="J39" s="17">
        <f>ROUNDUP('仕様書別紙 3'!O105,-2)</f>
        <v>11000</v>
      </c>
      <c r="K39" s="17">
        <f>ROUNDUP('仕様書別紙 3'!P105,-2)</f>
        <v>12400</v>
      </c>
      <c r="L39" s="17">
        <f>ROUNDUP('仕様書別紙 3'!Q105,-2)</f>
        <v>14000</v>
      </c>
      <c r="M39" s="17">
        <f>ROUNDUP('仕様書別紙 3'!R105,-2)</f>
        <v>13000</v>
      </c>
      <c r="N39" s="17">
        <f>ROUNDUP('仕様書別紙 3'!S105,-2)</f>
        <v>16000</v>
      </c>
      <c r="O39" s="17">
        <f>ROUNDUP('仕様書別紙 3'!T105,-2)</f>
        <v>15000</v>
      </c>
      <c r="P39" s="9">
        <f t="shared" si="0"/>
        <v>165400</v>
      </c>
    </row>
    <row r="40" spans="1:16" ht="15.75" customHeight="1" x14ac:dyDescent="0.15">
      <c r="A40" s="1">
        <v>35</v>
      </c>
      <c r="B40" s="14" t="e">
        <f>#REF!</f>
        <v>#REF!</v>
      </c>
      <c r="C40" s="31">
        <v>101</v>
      </c>
      <c r="D40" s="17">
        <f>ROUNDUP('仕様書別紙 3'!I108,-2)</f>
        <v>12900</v>
      </c>
      <c r="E40" s="17">
        <f>ROUNDUP('仕様書別紙 3'!J108,-2)</f>
        <v>12700</v>
      </c>
      <c r="F40" s="17">
        <f>ROUNDUP('仕様書別紙 3'!K108,-2)</f>
        <v>14100</v>
      </c>
      <c r="G40" s="28">
        <f>ROUNDUP('仕様書別紙 3'!L108,-2)</f>
        <v>17400</v>
      </c>
      <c r="H40" s="28">
        <f>ROUNDUP('仕様書別紙 3'!M108,-2)</f>
        <v>20000</v>
      </c>
      <c r="I40" s="28">
        <f>ROUNDUP('仕様書別紙 3'!N108,-2)</f>
        <v>18300</v>
      </c>
      <c r="J40" s="17">
        <f>ROUNDUP('仕様書別紙 3'!O108,-2)</f>
        <v>15700</v>
      </c>
      <c r="K40" s="17">
        <f>ROUNDUP('仕様書別紙 3'!P108,-2)</f>
        <v>13000</v>
      </c>
      <c r="L40" s="17">
        <f>ROUNDUP('仕様書別紙 3'!Q108,-2)</f>
        <v>12900</v>
      </c>
      <c r="M40" s="17">
        <f>ROUNDUP('仕様書別紙 3'!R108,-2)</f>
        <v>13200</v>
      </c>
      <c r="N40" s="17">
        <f>ROUNDUP('仕様書別紙 3'!S108,-2)</f>
        <v>17400</v>
      </c>
      <c r="O40" s="17">
        <f>ROUNDUP('仕様書別紙 3'!T108,-2)</f>
        <v>14500</v>
      </c>
      <c r="P40" s="9">
        <f t="shared" si="0"/>
        <v>182100</v>
      </c>
    </row>
    <row r="41" spans="1:16" ht="15.75" customHeight="1" x14ac:dyDescent="0.15">
      <c r="A41" s="1">
        <v>36</v>
      </c>
      <c r="B41" s="14" t="e">
        <f>#REF!</f>
        <v>#REF!</v>
      </c>
      <c r="C41" s="31">
        <v>220</v>
      </c>
      <c r="D41" s="17">
        <f>ROUNDUP('仕様書別紙 3'!I111,-2)</f>
        <v>23200</v>
      </c>
      <c r="E41" s="17">
        <f>ROUNDUP('仕様書別紙 3'!J111,-2)</f>
        <v>19900</v>
      </c>
      <c r="F41" s="17">
        <f>ROUNDUP('仕様書別紙 3'!K111,-2)</f>
        <v>22900</v>
      </c>
      <c r="G41" s="28">
        <f>ROUNDUP('仕様書別紙 3'!L111,-2)</f>
        <v>30100</v>
      </c>
      <c r="H41" s="28">
        <f>ROUNDUP('仕様書別紙 3'!M111,-2)</f>
        <v>49300</v>
      </c>
      <c r="I41" s="28">
        <f>ROUNDUP('仕様書別紙 3'!N111,-2)</f>
        <v>33000</v>
      </c>
      <c r="J41" s="17">
        <f>ROUNDUP('仕様書別紙 3'!O111,-2)</f>
        <v>41600</v>
      </c>
      <c r="K41" s="17">
        <f>ROUNDUP('仕様書別紙 3'!P111,-2)</f>
        <v>20400</v>
      </c>
      <c r="L41" s="17">
        <f>ROUNDUP('仕様書別紙 3'!Q111,-2)</f>
        <v>16500</v>
      </c>
      <c r="M41" s="17">
        <f>ROUNDUP('仕様書別紙 3'!R111,-2)</f>
        <v>19900</v>
      </c>
      <c r="N41" s="17">
        <f>ROUNDUP('仕様書別紙 3'!S111,-2)</f>
        <v>23300</v>
      </c>
      <c r="O41" s="17">
        <f>ROUNDUP('仕様書別紙 3'!T111,-2)</f>
        <v>24400</v>
      </c>
      <c r="P41" s="9">
        <f t="shared" si="0"/>
        <v>324500</v>
      </c>
    </row>
    <row r="42" spans="1:16" ht="15.75" customHeight="1" x14ac:dyDescent="0.15">
      <c r="A42" s="1">
        <v>37</v>
      </c>
      <c r="B42" s="14" t="e">
        <f>#REF!</f>
        <v>#REF!</v>
      </c>
      <c r="C42" s="31">
        <v>57</v>
      </c>
      <c r="D42" s="17">
        <f>ROUNDUP('仕様書別紙 3'!I114,-2)</f>
        <v>9200</v>
      </c>
      <c r="E42" s="17">
        <f>ROUNDUP('仕様書別紙 3'!J114,-2)</f>
        <v>8400</v>
      </c>
      <c r="F42" s="17">
        <f>ROUNDUP('仕様書別紙 3'!K114,-2)</f>
        <v>8700</v>
      </c>
      <c r="G42" s="28">
        <f>ROUNDUP('仕様書別紙 3'!L114,-2)</f>
        <v>12100</v>
      </c>
      <c r="H42" s="28">
        <f>ROUNDUP('仕様書別紙 3'!M114,-2)</f>
        <v>10400</v>
      </c>
      <c r="I42" s="28">
        <f>ROUNDUP('仕様書別紙 3'!N114,-2)</f>
        <v>7100</v>
      </c>
      <c r="J42" s="17">
        <f>ROUNDUP('仕様書別紙 3'!O114,-2)</f>
        <v>6700</v>
      </c>
      <c r="K42" s="17">
        <f>ROUNDUP('仕様書別紙 3'!P114,-2)</f>
        <v>6900</v>
      </c>
      <c r="L42" s="17">
        <f>ROUNDUP('仕様書別紙 3'!Q114,-2)</f>
        <v>6400</v>
      </c>
      <c r="M42" s="17">
        <f>ROUNDUP('仕様書別紙 3'!R114,-2)</f>
        <v>7800</v>
      </c>
      <c r="N42" s="17">
        <f>ROUNDUP('仕様書別紙 3'!S114,-2)</f>
        <v>10800</v>
      </c>
      <c r="O42" s="17">
        <f>ROUNDUP('仕様書別紙 3'!T114,-2)</f>
        <v>10500</v>
      </c>
      <c r="P42" s="9">
        <f t="shared" si="0"/>
        <v>105000</v>
      </c>
    </row>
    <row r="43" spans="1:16" ht="15.75" customHeight="1" x14ac:dyDescent="0.15">
      <c r="A43" s="1">
        <v>38</v>
      </c>
      <c r="B43" s="14" t="e">
        <f>#REF!</f>
        <v>#REF!</v>
      </c>
      <c r="C43" s="31">
        <v>80</v>
      </c>
      <c r="D43" s="17">
        <f>ROUNDUP('仕様書別紙 3'!I117,-2)</f>
        <v>13300</v>
      </c>
      <c r="E43" s="17">
        <f>ROUNDUP('仕様書別紙 3'!J117,-2)</f>
        <v>13600</v>
      </c>
      <c r="F43" s="17">
        <f>ROUNDUP('仕様書別紙 3'!K117,-2)</f>
        <v>14800</v>
      </c>
      <c r="G43" s="28">
        <f>ROUNDUP('仕様書別紙 3'!L117,-2)</f>
        <v>17800</v>
      </c>
      <c r="H43" s="28">
        <f>ROUNDUP('仕様書別紙 3'!M117,-2)</f>
        <v>16400</v>
      </c>
      <c r="I43" s="28">
        <f>ROUNDUP('仕様書別紙 3'!N117,-2)</f>
        <v>12400</v>
      </c>
      <c r="J43" s="17">
        <f>ROUNDUP('仕様書別紙 3'!O117,-2)</f>
        <v>13600</v>
      </c>
      <c r="K43" s="17">
        <f>ROUNDUP('仕様書別紙 3'!P117,-2)</f>
        <v>13000</v>
      </c>
      <c r="L43" s="17">
        <f>ROUNDUP('仕様書別紙 3'!Q117,-2)</f>
        <v>13000</v>
      </c>
      <c r="M43" s="17">
        <f>ROUNDUP('仕様書別紙 3'!R117,-2)</f>
        <v>12400</v>
      </c>
      <c r="N43" s="17">
        <f>ROUNDUP('仕様書別紙 3'!S117,-2)</f>
        <v>16800</v>
      </c>
      <c r="O43" s="17">
        <f>ROUNDUP('仕様書別紙 3'!T117,-2)</f>
        <v>16200</v>
      </c>
      <c r="P43" s="9">
        <f t="shared" si="0"/>
        <v>173300</v>
      </c>
    </row>
    <row r="44" spans="1:16" ht="15.75" customHeight="1" x14ac:dyDescent="0.15">
      <c r="A44" s="1">
        <v>39</v>
      </c>
      <c r="B44" s="14" t="e">
        <f>#REF!</f>
        <v>#REF!</v>
      </c>
      <c r="C44" s="31">
        <v>73</v>
      </c>
      <c r="D44" s="17">
        <f>ROUNDUP('仕様書別紙 3'!I120,-2)</f>
        <v>11900</v>
      </c>
      <c r="E44" s="17">
        <f>ROUNDUP('仕様書別紙 3'!J120,-2)</f>
        <v>11100</v>
      </c>
      <c r="F44" s="17">
        <f>ROUNDUP('仕様書別紙 3'!K120,-2)</f>
        <v>12300</v>
      </c>
      <c r="G44" s="28">
        <f>ROUNDUP('仕様書別紙 3'!L120,-2)</f>
        <v>16300</v>
      </c>
      <c r="H44" s="28">
        <f>ROUNDUP('仕様書別紙 3'!M120,-2)</f>
        <v>16200</v>
      </c>
      <c r="I44" s="28">
        <f>ROUNDUP('仕様書別紙 3'!N120,-2)</f>
        <v>16100</v>
      </c>
      <c r="J44" s="17">
        <f>ROUNDUP('仕様書別紙 3'!O120,-2)</f>
        <v>12000</v>
      </c>
      <c r="K44" s="17">
        <f>ROUNDUP('仕様書別紙 3'!P120,-2)</f>
        <v>12000</v>
      </c>
      <c r="L44" s="17">
        <f>ROUNDUP('仕様書別紙 3'!Q120,-2)</f>
        <v>11700</v>
      </c>
      <c r="M44" s="17">
        <f>ROUNDUP('仕様書別紙 3'!R120,-2)</f>
        <v>12300</v>
      </c>
      <c r="N44" s="17">
        <f>ROUNDUP('仕様書別紙 3'!S120,-2)</f>
        <v>15600</v>
      </c>
      <c r="O44" s="17">
        <f>ROUNDUP('仕様書別紙 3'!T120,-2)</f>
        <v>14800</v>
      </c>
      <c r="P44" s="9">
        <f t="shared" si="0"/>
        <v>162300</v>
      </c>
    </row>
    <row r="45" spans="1:16" ht="15.75" customHeight="1" x14ac:dyDescent="0.15">
      <c r="A45" s="1">
        <v>40</v>
      </c>
      <c r="B45" s="14" t="e">
        <f>#REF!</f>
        <v>#REF!</v>
      </c>
      <c r="C45" s="31">
        <v>72</v>
      </c>
      <c r="D45" s="17">
        <f>ROUNDUP('仕様書別紙 3'!I123,-2)</f>
        <v>12800</v>
      </c>
      <c r="E45" s="17">
        <f>ROUNDUP('仕様書別紙 3'!J123,-2)</f>
        <v>11800</v>
      </c>
      <c r="F45" s="17">
        <f>ROUNDUP('仕様書別紙 3'!K123,-2)</f>
        <v>13200</v>
      </c>
      <c r="G45" s="28">
        <f>ROUNDUP('仕様書別紙 3'!L123,-2)</f>
        <v>15500</v>
      </c>
      <c r="H45" s="28">
        <f>ROUNDUP('仕様書別紙 3'!M123,-2)</f>
        <v>15000</v>
      </c>
      <c r="I45" s="28">
        <f>ROUNDUP('仕様書別紙 3'!N123,-2)</f>
        <v>13800</v>
      </c>
      <c r="J45" s="17">
        <f>ROUNDUP('仕様書別紙 3'!O123,-2)</f>
        <v>13100</v>
      </c>
      <c r="K45" s="17">
        <f>ROUNDUP('仕様書別紙 3'!P123,-2)</f>
        <v>13200</v>
      </c>
      <c r="L45" s="17">
        <f>ROUNDUP('仕様書別紙 3'!Q123,-2)</f>
        <v>12600</v>
      </c>
      <c r="M45" s="17">
        <f>ROUNDUP('仕様書別紙 3'!R123,-2)</f>
        <v>13000</v>
      </c>
      <c r="N45" s="17">
        <f>ROUNDUP('仕様書別紙 3'!S123,-2)</f>
        <v>16000</v>
      </c>
      <c r="O45" s="17">
        <f>ROUNDUP('仕様書別紙 3'!T123,-2)</f>
        <v>15000</v>
      </c>
      <c r="P45" s="9">
        <f t="shared" si="0"/>
        <v>165000</v>
      </c>
    </row>
    <row r="46" spans="1:16" ht="15.75" customHeight="1" x14ac:dyDescent="0.15">
      <c r="A46" s="1">
        <v>41</v>
      </c>
      <c r="B46" s="14" t="e">
        <f>#REF!</f>
        <v>#REF!</v>
      </c>
      <c r="C46" s="31">
        <v>56</v>
      </c>
      <c r="D46" s="17">
        <f>ROUNDUP('仕様書別紙 3'!I126,-2)</f>
        <v>10500</v>
      </c>
      <c r="E46" s="17">
        <f>ROUNDUP('仕様書別紙 3'!J126,-2)</f>
        <v>9600</v>
      </c>
      <c r="F46" s="17">
        <f>ROUNDUP('仕様書別紙 3'!K126,-2)</f>
        <v>10100</v>
      </c>
      <c r="G46" s="28">
        <f>ROUNDUP('仕様書別紙 3'!L126,-2)</f>
        <v>12200</v>
      </c>
      <c r="H46" s="28">
        <f>ROUNDUP('仕様書別紙 3'!M126,-2)</f>
        <v>14300</v>
      </c>
      <c r="I46" s="28">
        <f>ROUNDUP('仕様書別紙 3'!N126,-2)</f>
        <v>9600</v>
      </c>
      <c r="J46" s="17">
        <f>ROUNDUP('仕様書別紙 3'!O126,-2)</f>
        <v>12500</v>
      </c>
      <c r="K46" s="17">
        <f>ROUNDUP('仕様書別紙 3'!P126,-2)</f>
        <v>11100</v>
      </c>
      <c r="L46" s="17">
        <f>ROUNDUP('仕様書別紙 3'!Q126,-2)</f>
        <v>9700</v>
      </c>
      <c r="M46" s="17">
        <f>ROUNDUP('仕様書別紙 3'!R126,-2)</f>
        <v>10700</v>
      </c>
      <c r="N46" s="17">
        <f>ROUNDUP('仕様書別紙 3'!S126,-2)</f>
        <v>12400</v>
      </c>
      <c r="O46" s="17">
        <f>ROUNDUP('仕様書別紙 3'!T126,-2)</f>
        <v>12000</v>
      </c>
      <c r="P46" s="9">
        <f t="shared" si="0"/>
        <v>134700</v>
      </c>
    </row>
    <row r="47" spans="1:16" ht="15.75" customHeight="1" x14ac:dyDescent="0.15">
      <c r="A47" s="1">
        <v>42</v>
      </c>
      <c r="B47" s="14" t="e">
        <f>#REF!</f>
        <v>#REF!</v>
      </c>
      <c r="C47" s="31">
        <v>66</v>
      </c>
      <c r="D47" s="17">
        <f>ROUNDUP('仕様書別紙 3'!I129,-2)</f>
        <v>11500</v>
      </c>
      <c r="E47" s="17">
        <f>ROUNDUP('仕様書別紙 3'!J129,-2)</f>
        <v>11000</v>
      </c>
      <c r="F47" s="17">
        <f>ROUNDUP('仕様書別紙 3'!K129,-2)</f>
        <v>11200</v>
      </c>
      <c r="G47" s="28">
        <f>ROUNDUP('仕様書別紙 3'!L129,-2)</f>
        <v>12900</v>
      </c>
      <c r="H47" s="28">
        <f>ROUNDUP('仕様書別紙 3'!M129,-2)</f>
        <v>15800</v>
      </c>
      <c r="I47" s="28">
        <f>ROUNDUP('仕様書別紙 3'!N129,-2)</f>
        <v>12300</v>
      </c>
      <c r="J47" s="17">
        <f>ROUNDUP('仕様書別紙 3'!O129,-2)</f>
        <v>13600</v>
      </c>
      <c r="K47" s="17">
        <f>ROUNDUP('仕様書別紙 3'!P129,-2)</f>
        <v>11600</v>
      </c>
      <c r="L47" s="17">
        <f>ROUNDUP('仕様書別紙 3'!Q129,-2)</f>
        <v>11200</v>
      </c>
      <c r="M47" s="17">
        <f>ROUNDUP('仕様書別紙 3'!R129,-2)</f>
        <v>10200</v>
      </c>
      <c r="N47" s="17">
        <f>ROUNDUP('仕様書別紙 3'!S129,-2)</f>
        <v>13400</v>
      </c>
      <c r="O47" s="17">
        <f>ROUNDUP('仕様書別紙 3'!T129,-2)</f>
        <v>12600</v>
      </c>
      <c r="P47" s="9">
        <f t="shared" si="0"/>
        <v>147300</v>
      </c>
    </row>
    <row r="48" spans="1:16" ht="15.75" customHeight="1" x14ac:dyDescent="0.15">
      <c r="A48" s="1">
        <v>43</v>
      </c>
      <c r="B48" s="14" t="e">
        <f>#REF!</f>
        <v>#REF!</v>
      </c>
      <c r="C48" s="31">
        <v>62</v>
      </c>
      <c r="D48" s="17">
        <f>ROUNDUP('仕様書別紙 3'!I132,-2)</f>
        <v>9500</v>
      </c>
      <c r="E48" s="17">
        <f>ROUNDUP('仕様書別紙 3'!J132,-2)</f>
        <v>10200</v>
      </c>
      <c r="F48" s="17">
        <f>ROUNDUP('仕様書別紙 3'!K132,-2)</f>
        <v>10500</v>
      </c>
      <c r="G48" s="28">
        <f>ROUNDUP('仕様書別紙 3'!L132,-2)</f>
        <v>13400</v>
      </c>
      <c r="H48" s="28">
        <f>ROUNDUP('仕様書別紙 3'!M132,-2)</f>
        <v>16300</v>
      </c>
      <c r="I48" s="28">
        <f>ROUNDUP('仕様書別紙 3'!N132,-2)</f>
        <v>10700</v>
      </c>
      <c r="J48" s="17">
        <f>ROUNDUP('仕様書別紙 3'!O132,-2)</f>
        <v>11300</v>
      </c>
      <c r="K48" s="17">
        <f>ROUNDUP('仕様書別紙 3'!P132,-2)</f>
        <v>9700</v>
      </c>
      <c r="L48" s="17">
        <f>ROUNDUP('仕様書別紙 3'!Q132,-2)</f>
        <v>10500</v>
      </c>
      <c r="M48" s="17">
        <f>ROUNDUP('仕様書別紙 3'!R132,-2)</f>
        <v>10800</v>
      </c>
      <c r="N48" s="17">
        <f>ROUNDUP('仕様書別紙 3'!S132,-2)</f>
        <v>12900</v>
      </c>
      <c r="O48" s="17">
        <f>ROUNDUP('仕様書別紙 3'!T132,-2)</f>
        <v>11700</v>
      </c>
      <c r="P48" s="9">
        <f t="shared" si="0"/>
        <v>137500</v>
      </c>
    </row>
    <row r="49" spans="1:16" ht="15.75" customHeight="1" x14ac:dyDescent="0.15">
      <c r="A49" s="1">
        <v>44</v>
      </c>
      <c r="B49" s="14" t="e">
        <f>#REF!</f>
        <v>#REF!</v>
      </c>
      <c r="C49" s="31">
        <v>73</v>
      </c>
      <c r="D49" s="17">
        <f>ROUNDUP('仕様書別紙 3'!I135,-2)</f>
        <v>12300</v>
      </c>
      <c r="E49" s="17">
        <f>ROUNDUP('仕様書別紙 3'!J135,-2)</f>
        <v>11900</v>
      </c>
      <c r="F49" s="17">
        <f>ROUNDUP('仕様書別紙 3'!K135,-2)</f>
        <v>13800</v>
      </c>
      <c r="G49" s="28">
        <f>ROUNDUP('仕様書別紙 3'!L135,-2)</f>
        <v>15800</v>
      </c>
      <c r="H49" s="28">
        <f>ROUNDUP('仕様書別紙 3'!M135,-2)</f>
        <v>15000</v>
      </c>
      <c r="I49" s="28">
        <f>ROUNDUP('仕様書別紙 3'!N135,-2)</f>
        <v>16000</v>
      </c>
      <c r="J49" s="17">
        <f>ROUNDUP('仕様書別紙 3'!O135,-2)</f>
        <v>15400</v>
      </c>
      <c r="K49" s="17">
        <f>ROUNDUP('仕様書別紙 3'!P135,-2)</f>
        <v>12800</v>
      </c>
      <c r="L49" s="17">
        <f>ROUNDUP('仕様書別紙 3'!Q135,-2)</f>
        <v>13000</v>
      </c>
      <c r="M49" s="17">
        <f>ROUNDUP('仕様書別紙 3'!R135,-2)</f>
        <v>12100</v>
      </c>
      <c r="N49" s="17">
        <f>ROUNDUP('仕様書別紙 3'!S135,-2)</f>
        <v>14900</v>
      </c>
      <c r="O49" s="17">
        <f>ROUNDUP('仕様書別紙 3'!T135,-2)</f>
        <v>14100</v>
      </c>
      <c r="P49" s="9">
        <f t="shared" si="0"/>
        <v>167100</v>
      </c>
    </row>
    <row r="50" spans="1:16" ht="15.75" customHeight="1" thickBot="1" x14ac:dyDescent="0.2">
      <c r="A50" s="1">
        <v>45</v>
      </c>
      <c r="B50" s="14" t="e">
        <f>#REF!</f>
        <v>#REF!</v>
      </c>
      <c r="C50" s="31">
        <v>79</v>
      </c>
      <c r="D50" s="17">
        <f>ROUNDUP('仕様書別紙 3'!I138,-2)</f>
        <v>12400</v>
      </c>
      <c r="E50" s="17">
        <f>ROUNDUP('仕様書別紙 3'!J138,-2)</f>
        <v>11200</v>
      </c>
      <c r="F50" s="17">
        <f>ROUNDUP('仕様書別紙 3'!K138,-2)</f>
        <v>12600</v>
      </c>
      <c r="G50" s="28">
        <f>ROUNDUP('仕様書別紙 3'!L138,-2)</f>
        <v>16100</v>
      </c>
      <c r="H50" s="28">
        <f>ROUNDUP('仕様書別紙 3'!M138,-2)</f>
        <v>19000</v>
      </c>
      <c r="I50" s="28">
        <f>ROUNDUP('仕様書別紙 3'!N138,-2)</f>
        <v>16700</v>
      </c>
      <c r="J50" s="17">
        <f>ROUNDUP('仕様書別紙 3'!O138,-2)</f>
        <v>16200</v>
      </c>
      <c r="K50" s="17">
        <f>ROUNDUP('仕様書別紙 3'!P138,-2)</f>
        <v>13500</v>
      </c>
      <c r="L50" s="17">
        <f>ROUNDUP('仕様書別紙 3'!Q138,-2)</f>
        <v>12400</v>
      </c>
      <c r="M50" s="17">
        <f>ROUNDUP('仕様書別紙 3'!R138,-2)</f>
        <v>11200</v>
      </c>
      <c r="N50" s="17">
        <f>ROUNDUP('仕様書別紙 3'!S138,-2)</f>
        <v>14600</v>
      </c>
      <c r="O50" s="17">
        <f>ROUNDUP('仕様書別紙 3'!T138,-2)</f>
        <v>13600</v>
      </c>
      <c r="P50" s="9">
        <f t="shared" si="0"/>
        <v>169500</v>
      </c>
    </row>
    <row r="51" spans="1:16" ht="15.75" customHeight="1" thickTop="1" x14ac:dyDescent="0.15">
      <c r="A51" s="99" t="s">
        <v>18</v>
      </c>
      <c r="B51" s="100"/>
      <c r="C51" s="33">
        <f t="shared" ref="C51:P51" si="1">SUM(C6:C50)</f>
        <v>3483</v>
      </c>
      <c r="D51" s="10">
        <f t="shared" si="1"/>
        <v>416500</v>
      </c>
      <c r="E51" s="8">
        <f t="shared" si="1"/>
        <v>432700</v>
      </c>
      <c r="F51" s="7">
        <f t="shared" si="1"/>
        <v>491400</v>
      </c>
      <c r="G51" s="27">
        <f t="shared" si="1"/>
        <v>650800</v>
      </c>
      <c r="H51" s="27">
        <f t="shared" si="1"/>
        <v>645300</v>
      </c>
      <c r="I51" s="27">
        <f t="shared" si="1"/>
        <v>543100</v>
      </c>
      <c r="J51" s="25">
        <f t="shared" si="1"/>
        <v>547800</v>
      </c>
      <c r="K51" s="25">
        <f t="shared" si="1"/>
        <v>480000</v>
      </c>
      <c r="L51" s="7">
        <f t="shared" si="1"/>
        <v>477800</v>
      </c>
      <c r="M51" s="7">
        <f t="shared" si="1"/>
        <v>452200</v>
      </c>
      <c r="N51" s="7">
        <f t="shared" si="1"/>
        <v>591500</v>
      </c>
      <c r="O51" s="7">
        <f t="shared" si="1"/>
        <v>551100</v>
      </c>
      <c r="P51" s="10">
        <f t="shared" si="1"/>
        <v>6280200</v>
      </c>
    </row>
    <row r="53" spans="1:16" x14ac:dyDescent="0.15">
      <c r="A53" t="s">
        <v>21</v>
      </c>
    </row>
    <row r="54" spans="1:16" x14ac:dyDescent="0.15">
      <c r="A54" t="s">
        <v>83</v>
      </c>
    </row>
    <row r="55" spans="1:16" x14ac:dyDescent="0.15">
      <c r="A55" t="s">
        <v>84</v>
      </c>
    </row>
  </sheetData>
  <mergeCells count="8">
    <mergeCell ref="A51:B51"/>
    <mergeCell ref="A3:A5"/>
    <mergeCell ref="B3:B5"/>
    <mergeCell ref="C3:C5"/>
    <mergeCell ref="D3:P3"/>
    <mergeCell ref="D4:F4"/>
    <mergeCell ref="G4:I4"/>
    <mergeCell ref="J4:O4"/>
  </mergeCells>
  <phoneticPr fontId="2"/>
  <pageMargins left="0.3" right="0.39370078740157483" top="0.39370078740157483" bottom="0.19685039370078741" header="0.51181102362204722" footer="0.51181102362204722"/>
  <pageSetup paperSize="8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仕様書別紙2</vt:lpstr>
      <vt:lpstr>仕様書別紙 3</vt:lpstr>
      <vt:lpstr>見積り詳細用</vt:lpstr>
      <vt:lpstr>仕様書別紙2!Print_Area</vt:lpstr>
      <vt:lpstr>'仕様書別紙 3'!Print_Titles</vt:lpstr>
      <vt:lpstr>仕様書別紙2!Print_Titles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越谷市役所</cp:lastModifiedBy>
  <cp:lastPrinted>2021-10-24T07:19:17Z</cp:lastPrinted>
  <dcterms:created xsi:type="dcterms:W3CDTF">2013-09-09T06:19:39Z</dcterms:created>
  <dcterms:modified xsi:type="dcterms:W3CDTF">2021-11-04T08:00:51Z</dcterms:modified>
</cp:coreProperties>
</file>