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60" windowWidth="20730" windowHeight="5955" tabRatio="851"/>
  </bookViews>
  <sheets>
    <sheet name="単価表※ここの黄色セルに入力" sheetId="21" r:id="rId1"/>
    <sheet name="総括表" sheetId="55" r:id="rId2"/>
    <sheet name="総括表明細" sheetId="90" r:id="rId3"/>
    <sheet name="別紙（第一セ）" sheetId="52" r:id="rId4"/>
    <sheet name="別紙（第二セ）" sheetId="88" r:id="rId5"/>
    <sheet name="別紙（第三セ）" sheetId="89" r:id="rId6"/>
    <sheet name="in" sheetId="92" r:id="rId7"/>
  </sheets>
  <definedNames>
    <definedName name="_xlnm.Print_Area" localSheetId="6">in!$A$1:$O$4</definedName>
    <definedName name="_xlnm.Print_Area" localSheetId="3">'別紙（第一セ）'!$A$1:$O$44</definedName>
    <definedName name="_xlnm.Print_Area" localSheetId="5">'別紙（第三セ）'!$A$1:$O$44</definedName>
    <definedName name="_xlnm.Print_Area" localSheetId="4">'別紙（第二セ）'!$A$1:$O$44</definedName>
  </definedNames>
  <calcPr calcId="162913"/>
</workbook>
</file>

<file path=xl/calcChain.xml><?xml version="1.0" encoding="utf-8"?>
<calcChain xmlns="http://schemas.openxmlformats.org/spreadsheetml/2006/main">
  <c r="G38" i="89" l="1"/>
  <c r="G37" i="89"/>
  <c r="G35" i="89"/>
  <c r="G34" i="89"/>
  <c r="G32" i="89"/>
  <c r="G31" i="89"/>
  <c r="G29" i="89"/>
  <c r="G28" i="89"/>
  <c r="G26" i="89"/>
  <c r="G25" i="89"/>
  <c r="G23" i="89"/>
  <c r="G22" i="89"/>
  <c r="G20" i="89"/>
  <c r="G19" i="89"/>
  <c r="G17" i="89"/>
  <c r="G16" i="89"/>
  <c r="G14" i="89"/>
  <c r="G13" i="89"/>
  <c r="G11" i="89"/>
  <c r="G10" i="89"/>
  <c r="G8" i="89"/>
  <c r="G7" i="89"/>
  <c r="G5" i="89"/>
  <c r="G4" i="89"/>
  <c r="G38" i="88"/>
  <c r="G37" i="88"/>
  <c r="G35" i="88"/>
  <c r="G34" i="88"/>
  <c r="G32" i="88"/>
  <c r="G31" i="88"/>
  <c r="G29" i="88"/>
  <c r="G28" i="88"/>
  <c r="G26" i="88"/>
  <c r="G25" i="88"/>
  <c r="G23" i="88"/>
  <c r="G22" i="88"/>
  <c r="G20" i="88"/>
  <c r="G19" i="88"/>
  <c r="G17" i="88"/>
  <c r="G16" i="88"/>
  <c r="G14" i="88"/>
  <c r="G13" i="88"/>
  <c r="G11" i="88"/>
  <c r="G10" i="88"/>
  <c r="G8" i="88"/>
  <c r="G7" i="88"/>
  <c r="G5" i="88"/>
  <c r="G4" i="88"/>
  <c r="G38" i="52"/>
  <c r="G35" i="52"/>
  <c r="G32" i="52"/>
  <c r="G29" i="52"/>
  <c r="G26" i="52"/>
  <c r="G23" i="52"/>
  <c r="G20" i="52"/>
  <c r="G17" i="52"/>
  <c r="G14" i="52"/>
  <c r="G11" i="52"/>
  <c r="G37" i="52"/>
  <c r="G34" i="52"/>
  <c r="G31" i="52"/>
  <c r="G28" i="52"/>
  <c r="G25" i="52"/>
  <c r="G22" i="52"/>
  <c r="G19" i="52"/>
  <c r="G16" i="52"/>
  <c r="G13" i="52"/>
  <c r="G10" i="52"/>
  <c r="G8" i="52"/>
  <c r="G7" i="52"/>
  <c r="G5" i="52"/>
  <c r="G4" i="52"/>
  <c r="D1" i="90"/>
  <c r="E1" i="90"/>
  <c r="F1" i="90"/>
  <c r="G1" i="90"/>
  <c r="H1" i="90"/>
  <c r="I1" i="90"/>
  <c r="J1" i="90"/>
  <c r="K1" i="90"/>
  <c r="L1" i="90"/>
  <c r="M1" i="90"/>
  <c r="N1" i="90"/>
  <c r="C1" i="90"/>
  <c r="B4" i="92"/>
  <c r="B3" i="92"/>
  <c r="B2" i="92"/>
  <c r="G45" i="89" l="1"/>
  <c r="G45" i="88" l="1"/>
  <c r="G45" i="52"/>
  <c r="A37" i="89" l="1"/>
  <c r="A34" i="89"/>
  <c r="A31" i="89"/>
  <c r="A28" i="89"/>
  <c r="A25" i="89"/>
  <c r="A22" i="89"/>
  <c r="A19" i="89"/>
  <c r="A16" i="89"/>
  <c r="A13" i="89"/>
  <c r="A10" i="89"/>
  <c r="A7" i="89"/>
  <c r="A4" i="89"/>
  <c r="A37" i="88"/>
  <c r="A34" i="88"/>
  <c r="A31" i="88"/>
  <c r="A28" i="88"/>
  <c r="A25" i="88"/>
  <c r="A22" i="88"/>
  <c r="A19" i="88"/>
  <c r="A16" i="88"/>
  <c r="A13" i="88"/>
  <c r="A10" i="88"/>
  <c r="A7" i="88"/>
  <c r="A4" i="88"/>
  <c r="A37" i="52"/>
  <c r="A34" i="52"/>
  <c r="A31" i="52"/>
  <c r="A28" i="52"/>
  <c r="A25" i="52"/>
  <c r="A22" i="52"/>
  <c r="A19" i="52"/>
  <c r="A16" i="52"/>
  <c r="A13" i="52"/>
  <c r="A10" i="52"/>
  <c r="A7" i="52"/>
  <c r="A4" i="52"/>
  <c r="B4" i="90" l="1"/>
  <c r="B4" i="55" s="1"/>
  <c r="B3" i="90"/>
  <c r="B3" i="55" s="1"/>
  <c r="B2" i="90"/>
  <c r="B2" i="55" s="1"/>
  <c r="F35" i="21" l="1"/>
  <c r="F31" i="21"/>
  <c r="F26" i="21"/>
  <c r="D17" i="88" l="1"/>
  <c r="D17" i="89"/>
  <c r="D5" i="89"/>
  <c r="I5" i="89" s="1"/>
  <c r="D5" i="88"/>
  <c r="I5" i="88" s="1"/>
  <c r="D4" i="89"/>
  <c r="I4" i="89" s="1"/>
  <c r="D4" i="88"/>
  <c r="I4" i="88" s="1"/>
  <c r="D17" i="52"/>
  <c r="D4" i="52"/>
  <c r="I4" i="52" s="1"/>
  <c r="D5" i="52"/>
  <c r="I5" i="52" s="1"/>
  <c r="D20" i="89" l="1"/>
  <c r="I17" i="89"/>
  <c r="D20" i="52"/>
  <c r="I17" i="52"/>
  <c r="D20" i="88"/>
  <c r="I17" i="88"/>
  <c r="M5" i="89"/>
  <c r="D38" i="89"/>
  <c r="I38" i="89" s="1"/>
  <c r="D32" i="89"/>
  <c r="I32" i="89" s="1"/>
  <c r="D26" i="89"/>
  <c r="I26" i="89" s="1"/>
  <c r="D29" i="89"/>
  <c r="I29" i="89" s="1"/>
  <c r="D8" i="89"/>
  <c r="I8" i="89" s="1"/>
  <c r="D11" i="89"/>
  <c r="I11" i="89" s="1"/>
  <c r="D14" i="89"/>
  <c r="I14" i="89" s="1"/>
  <c r="D35" i="89"/>
  <c r="I35" i="89" s="1"/>
  <c r="D29" i="88"/>
  <c r="I29" i="88" s="1"/>
  <c r="D11" i="88"/>
  <c r="I11" i="88" s="1"/>
  <c r="D38" i="88"/>
  <c r="I38" i="88" s="1"/>
  <c r="D8" i="88"/>
  <c r="I8" i="88" s="1"/>
  <c r="D35" i="88"/>
  <c r="I35" i="88" s="1"/>
  <c r="D32" i="88"/>
  <c r="I32" i="88" s="1"/>
  <c r="D14" i="88"/>
  <c r="I14" i="88" s="1"/>
  <c r="D26" i="88"/>
  <c r="I26" i="88" s="1"/>
  <c r="D31" i="89"/>
  <c r="I31" i="89" s="1"/>
  <c r="M32" i="89" s="1"/>
  <c r="D7" i="89"/>
  <c r="D16" i="89"/>
  <c r="I16" i="89" s="1"/>
  <c r="D10" i="89"/>
  <c r="I10" i="89" s="1"/>
  <c r="M11" i="89" s="1"/>
  <c r="D13" i="89"/>
  <c r="I13" i="89" s="1"/>
  <c r="D37" i="89"/>
  <c r="I37" i="89" s="1"/>
  <c r="D22" i="89"/>
  <c r="I22" i="89" s="1"/>
  <c r="D19" i="89"/>
  <c r="I19" i="89" s="1"/>
  <c r="D28" i="89"/>
  <c r="I28" i="89" s="1"/>
  <c r="D34" i="89"/>
  <c r="I34" i="89" s="1"/>
  <c r="D25" i="89"/>
  <c r="I25" i="89" s="1"/>
  <c r="M26" i="89" s="1"/>
  <c r="D31" i="88"/>
  <c r="I31" i="88" s="1"/>
  <c r="D10" i="88"/>
  <c r="I10" i="88" s="1"/>
  <c r="D37" i="88"/>
  <c r="I37" i="88" s="1"/>
  <c r="D13" i="88"/>
  <c r="I13" i="88" s="1"/>
  <c r="D25" i="88"/>
  <c r="I25" i="88" s="1"/>
  <c r="D22" i="88"/>
  <c r="I22" i="88" s="1"/>
  <c r="D34" i="88"/>
  <c r="I34" i="88" s="1"/>
  <c r="D19" i="88"/>
  <c r="I19" i="88" s="1"/>
  <c r="D16" i="88"/>
  <c r="I16" i="88" s="1"/>
  <c r="D7" i="88"/>
  <c r="I7" i="88" s="1"/>
  <c r="D28" i="88"/>
  <c r="I28" i="88" s="1"/>
  <c r="D38" i="52"/>
  <c r="I38" i="52" s="1"/>
  <c r="D35" i="52"/>
  <c r="I35" i="52" s="1"/>
  <c r="D32" i="52"/>
  <c r="I32" i="52" s="1"/>
  <c r="D14" i="52"/>
  <c r="I14" i="52" s="1"/>
  <c r="I7" i="89"/>
  <c r="D29" i="52"/>
  <c r="I29" i="52" s="1"/>
  <c r="D11" i="52"/>
  <c r="I11" i="52" s="1"/>
  <c r="D8" i="52"/>
  <c r="I8" i="52" s="1"/>
  <c r="D26" i="52"/>
  <c r="I26" i="52" s="1"/>
  <c r="D31" i="52"/>
  <c r="I31" i="52" s="1"/>
  <c r="D7" i="52"/>
  <c r="I7" i="52" s="1"/>
  <c r="D37" i="52"/>
  <c r="I37" i="52" s="1"/>
  <c r="D34" i="52"/>
  <c r="I34" i="52" s="1"/>
  <c r="D22" i="52"/>
  <c r="I22" i="52" s="1"/>
  <c r="D25" i="52"/>
  <c r="I25" i="52" s="1"/>
  <c r="D16" i="52"/>
  <c r="I16" i="52" s="1"/>
  <c r="D19" i="52"/>
  <c r="I19" i="52" s="1"/>
  <c r="D13" i="52"/>
  <c r="I13" i="52" s="1"/>
  <c r="D28" i="52"/>
  <c r="I28" i="52" s="1"/>
  <c r="D10" i="52"/>
  <c r="I10" i="52" s="1"/>
  <c r="M17" i="89" l="1"/>
  <c r="G4" i="90" s="1"/>
  <c r="D23" i="88"/>
  <c r="I23" i="88" s="1"/>
  <c r="I20" i="88"/>
  <c r="M20" i="88" s="1"/>
  <c r="H3" i="90" s="1"/>
  <c r="D23" i="52"/>
  <c r="I23" i="52" s="1"/>
  <c r="M23" i="52" s="1"/>
  <c r="I2" i="90" s="1"/>
  <c r="I20" i="52"/>
  <c r="M20" i="52" s="1"/>
  <c r="H2" i="90" s="1"/>
  <c r="D23" i="89"/>
  <c r="I23" i="89" s="1"/>
  <c r="M23" i="89" s="1"/>
  <c r="I4" i="90" s="1"/>
  <c r="I20" i="89"/>
  <c r="M20" i="89" s="1"/>
  <c r="H4" i="90" s="1"/>
  <c r="M38" i="89"/>
  <c r="N4" i="90" s="1"/>
  <c r="M8" i="89"/>
  <c r="D4" i="90" s="1"/>
  <c r="M35" i="89"/>
  <c r="M4" i="90" s="1"/>
  <c r="M14" i="89"/>
  <c r="F4" i="90" s="1"/>
  <c r="M29" i="89"/>
  <c r="K4" i="90" s="1"/>
  <c r="E4" i="90"/>
  <c r="M14" i="88"/>
  <c r="F3" i="90" s="1"/>
  <c r="M35" i="88"/>
  <c r="M3" i="90" s="1"/>
  <c r="L4" i="90"/>
  <c r="M29" i="88"/>
  <c r="K3" i="90" s="1"/>
  <c r="M5" i="88"/>
  <c r="C3" i="90" s="1"/>
  <c r="M26" i="88"/>
  <c r="J3" i="90" s="1"/>
  <c r="M8" i="88"/>
  <c r="D3" i="90" s="1"/>
  <c r="M23" i="88"/>
  <c r="I3" i="90" s="1"/>
  <c r="M38" i="52"/>
  <c r="N2" i="90" s="1"/>
  <c r="M17" i="88"/>
  <c r="G3" i="90" s="1"/>
  <c r="C4" i="90"/>
  <c r="M11" i="88"/>
  <c r="E3" i="90" s="1"/>
  <c r="M32" i="88"/>
  <c r="L3" i="90" s="1"/>
  <c r="M38" i="88"/>
  <c r="N3" i="90" s="1"/>
  <c r="J4" i="90"/>
  <c r="M29" i="52"/>
  <c r="K2" i="90" s="1"/>
  <c r="M32" i="52"/>
  <c r="L2" i="90" s="1"/>
  <c r="M35" i="52"/>
  <c r="M2" i="90" s="1"/>
  <c r="M26" i="52"/>
  <c r="J2" i="90" s="1"/>
  <c r="L5" i="90" l="1"/>
  <c r="J5" i="90"/>
  <c r="O3" i="90"/>
  <c r="K5" i="90"/>
  <c r="I5" i="90"/>
  <c r="H5" i="90"/>
  <c r="N5" i="90"/>
  <c r="M5" i="90"/>
  <c r="O4" i="90"/>
  <c r="M42" i="88"/>
  <c r="C3" i="55" s="1"/>
  <c r="M42" i="89"/>
  <c r="C4" i="55" s="1"/>
  <c r="M8" i="52"/>
  <c r="D2" i="90" s="1"/>
  <c r="D5" i="90" s="1"/>
  <c r="M14" i="52"/>
  <c r="F2" i="90" s="1"/>
  <c r="F5" i="90" s="1"/>
  <c r="M11" i="52"/>
  <c r="E2" i="90" s="1"/>
  <c r="E5" i="90" s="1"/>
  <c r="M5" i="52"/>
  <c r="C2" i="90" s="1"/>
  <c r="M17" i="52"/>
  <c r="G2" i="90" s="1"/>
  <c r="G5" i="90" s="1"/>
  <c r="C5" i="90" l="1"/>
  <c r="O2" i="90"/>
  <c r="O5" i="90" s="1"/>
  <c r="M42" i="52"/>
  <c r="C2" i="55" s="1"/>
  <c r="C5" i="55" l="1"/>
</calcChain>
</file>

<file path=xl/sharedStrings.xml><?xml version="1.0" encoding="utf-8"?>
<sst xmlns="http://schemas.openxmlformats.org/spreadsheetml/2006/main" count="549" uniqueCount="59">
  <si>
    <t>年　　月</t>
  </si>
  <si>
    <t>＠</t>
    <phoneticPr fontId="7"/>
  </si>
  <si>
    <t>a</t>
    <phoneticPr fontId="7"/>
  </si>
  <si>
    <t>×</t>
    <phoneticPr fontId="7"/>
  </si>
  <si>
    <t>円</t>
    <rPh sb="0" eb="1">
      <t>エン</t>
    </rPh>
    <phoneticPr fontId="7"/>
  </si>
  <si>
    <t>ｂ</t>
    <phoneticPr fontId="7"/>
  </si>
  <si>
    <t>ｃ</t>
    <phoneticPr fontId="7"/>
  </si>
  <si>
    <t>kWh　＝</t>
    <phoneticPr fontId="7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</si>
  <si>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</si>
  <si>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</si>
  <si>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</si>
  <si>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</si>
  <si>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</si>
  <si>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</si>
  <si>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</si>
  <si>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7"/>
  </si>
  <si>
    <t>合 計＝b</t>
    <phoneticPr fontId="7"/>
  </si>
  <si>
    <t>合 計＝c</t>
    <phoneticPr fontId="7"/>
  </si>
  <si>
    <t>(１kWhにつき)</t>
    <phoneticPr fontId="14"/>
  </si>
  <si>
    <t>円</t>
    <phoneticPr fontId="7"/>
  </si>
  <si>
    <t>(１kWにつき)</t>
    <phoneticPr fontId="14"/>
  </si>
  <si>
    <t>消 費 税 及 び</t>
    <phoneticPr fontId="7"/>
  </si>
  <si>
    <t>地方消費税額</t>
    <phoneticPr fontId="7"/>
  </si>
  <si>
    <t>その他季月</t>
    <phoneticPr fontId="14"/>
  </si>
  <si>
    <t>夏季月(7月～9月)</t>
    <phoneticPr fontId="7"/>
  </si>
  <si>
    <t>料　金</t>
    <rPh sb="0" eb="1">
      <t>リョウ</t>
    </rPh>
    <rPh sb="2" eb="3">
      <t>キン</t>
    </rPh>
    <phoneticPr fontId="7"/>
  </si>
  <si>
    <t>月合計</t>
    <rPh sb="0" eb="1">
      <t>ゲツ</t>
    </rPh>
    <rPh sb="1" eb="3">
      <t>ゴウケイ</t>
    </rPh>
    <phoneticPr fontId="7"/>
  </si>
  <si>
    <t>別紙</t>
    <rPh sb="0" eb="2">
      <t>ベッシ</t>
    </rPh>
    <phoneticPr fontId="7"/>
  </si>
  <si>
    <t>kW × 0.85　＝</t>
    <phoneticPr fontId="7"/>
  </si>
  <si>
    <t>・本積算については、燃料費調整額・再生可能エネルギー賦課金は見込まないこと。</t>
    <phoneticPr fontId="7"/>
  </si>
  <si>
    <t>①年間合計</t>
    <rPh sb="1" eb="3">
      <t>ネンカン</t>
    </rPh>
    <rPh sb="3" eb="5">
      <t>ゴウケイ</t>
    </rPh>
    <phoneticPr fontId="7"/>
  </si>
  <si>
    <t>年間合計額</t>
    <rPh sb="0" eb="2">
      <t>ネンカン</t>
    </rPh>
    <rPh sb="2" eb="4">
      <t>ゴウケイ</t>
    </rPh>
    <rPh sb="4" eb="5">
      <t>ガク</t>
    </rPh>
    <phoneticPr fontId="7"/>
  </si>
  <si>
    <t>合計</t>
    <rPh sb="0" eb="2">
      <t>ゴウケイ</t>
    </rPh>
    <phoneticPr fontId="7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</si>
  <si>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7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</si>
  <si>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7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</si>
  <si>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7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</si>
  <si>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7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</si>
  <si>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7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</si>
  <si>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7"/>
  </si>
  <si>
    <t>施設名</t>
    <rPh sb="0" eb="2">
      <t>シセツ</t>
    </rPh>
    <rPh sb="2" eb="3">
      <t>メイ</t>
    </rPh>
    <phoneticPr fontId="7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</si>
  <si>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7"/>
  </si>
  <si>
    <t>消費税は10％で積算してください。</t>
    <rPh sb="0" eb="3">
      <t>ショウヒゼイ</t>
    </rPh>
    <rPh sb="8" eb="10">
      <t>セキサン</t>
    </rPh>
    <phoneticPr fontId="7"/>
  </si>
  <si>
    <t>１ヶ月あたりの契約電力</t>
    <rPh sb="2" eb="3">
      <t>ゲツ</t>
    </rPh>
    <phoneticPr fontId="7"/>
  </si>
  <si>
    <t>第一学校給食センター(高圧A)</t>
    <rPh sb="0" eb="1">
      <t>ダイ</t>
    </rPh>
    <rPh sb="1" eb="2">
      <t>１</t>
    </rPh>
    <rPh sb="2" eb="4">
      <t>ガッコウ</t>
    </rPh>
    <rPh sb="4" eb="6">
      <t>キュウショク</t>
    </rPh>
    <rPh sb="11" eb="12">
      <t>コウ</t>
    </rPh>
    <rPh sb="12" eb="13">
      <t>アツ</t>
    </rPh>
    <phoneticPr fontId="7"/>
  </si>
  <si>
    <t>第二学校給食センター(高圧A)</t>
    <rPh sb="0" eb="1">
      <t>ダイ</t>
    </rPh>
    <rPh sb="1" eb="2">
      <t>２</t>
    </rPh>
    <rPh sb="2" eb="4">
      <t>ガッコウ</t>
    </rPh>
    <rPh sb="4" eb="6">
      <t>キュウショク</t>
    </rPh>
    <phoneticPr fontId="7"/>
  </si>
  <si>
    <t>第三学校給食センター(高圧A)</t>
    <rPh sb="0" eb="1">
      <t>ダイ</t>
    </rPh>
    <rPh sb="1" eb="2">
      <t>３</t>
    </rPh>
    <rPh sb="2" eb="4">
      <t>ガッコウ</t>
    </rPh>
    <rPh sb="4" eb="6">
      <t>キュウショク</t>
    </rPh>
    <phoneticPr fontId="7"/>
  </si>
  <si>
    <r>
      <t>　下記の表の黄色セル（契約希望単価(税抜)、消費税）</t>
    </r>
    <r>
      <rPr>
        <sz val="10"/>
        <color rgb="FFFF0000"/>
        <rFont val="ＭＳ Ｐゴシック"/>
        <family val="3"/>
        <charset val="128"/>
        <scheme val="minor"/>
      </rPr>
      <t>(小数点第２位まで)</t>
    </r>
    <r>
      <rPr>
        <sz val="10"/>
        <color theme="1"/>
        <rFont val="ＭＳ Ｐゴシック"/>
        <family val="2"/>
        <charset val="128"/>
        <scheme val="minor"/>
      </rPr>
      <t>を入力してください。合計単価（a,b,c）は自動で入力されます。
　また、黄色セルを入力することで別紙及び統括表も自動で算出されます。</t>
    </r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30">
      <t>ショウスウテン</t>
    </rPh>
    <rPh sb="30" eb="31">
      <t>ダイ</t>
    </rPh>
    <rPh sb="32" eb="33">
      <t>イ</t>
    </rPh>
    <rPh sb="37" eb="39">
      <t>ニュウリョク</t>
    </rPh>
    <rPh sb="46" eb="48">
      <t>ゴウケイ</t>
    </rPh>
    <rPh sb="48" eb="50">
      <t>タンカ</t>
    </rPh>
    <rPh sb="58" eb="60">
      <t>ジドウ</t>
    </rPh>
    <rPh sb="61" eb="63">
      <t>ニュウリョク</t>
    </rPh>
    <rPh sb="73" eb="75">
      <t>キイロ</t>
    </rPh>
    <rPh sb="78" eb="80">
      <t>ニュウリョク</t>
    </rPh>
    <rPh sb="85" eb="87">
      <t>ベッシ</t>
    </rPh>
    <rPh sb="87" eb="88">
      <t>オヨ</t>
    </rPh>
    <rPh sb="89" eb="91">
      <t>トウカツ</t>
    </rPh>
    <rPh sb="91" eb="92">
      <t>ヒョウ</t>
    </rPh>
    <rPh sb="93" eb="95">
      <t>ジドウ</t>
    </rPh>
    <rPh sb="96" eb="98">
      <t>サンシュツ</t>
    </rPh>
    <phoneticPr fontId="7"/>
  </si>
  <si>
    <t>令和4年3月</t>
    <rPh sb="0" eb="2">
      <t>レイワ</t>
    </rPh>
    <rPh sb="3" eb="4">
      <t>ネン</t>
    </rPh>
    <rPh sb="5" eb="6">
      <t>ツキ</t>
    </rPh>
    <phoneticPr fontId="7"/>
  </si>
  <si>
    <t>令和4年4月</t>
    <rPh sb="0" eb="2">
      <t>レイワ</t>
    </rPh>
    <rPh sb="3" eb="4">
      <t>ネン</t>
    </rPh>
    <rPh sb="5" eb="6">
      <t>ツキ</t>
    </rPh>
    <phoneticPr fontId="7"/>
  </si>
  <si>
    <t>令和4年5月</t>
    <rPh sb="0" eb="2">
      <t>レイワ</t>
    </rPh>
    <rPh sb="3" eb="4">
      <t>ネン</t>
    </rPh>
    <rPh sb="5" eb="6">
      <t>ツキ</t>
    </rPh>
    <phoneticPr fontId="7"/>
  </si>
  <si>
    <t>令和4年6月</t>
    <rPh sb="0" eb="2">
      <t>レイワ</t>
    </rPh>
    <rPh sb="3" eb="4">
      <t>ネン</t>
    </rPh>
    <rPh sb="5" eb="6">
      <t>ツキ</t>
    </rPh>
    <phoneticPr fontId="7"/>
  </si>
  <si>
    <t>令和4年7月</t>
    <rPh sb="0" eb="2">
      <t>レイワ</t>
    </rPh>
    <rPh sb="3" eb="4">
      <t>ネン</t>
    </rPh>
    <rPh sb="5" eb="6">
      <t>ツキ</t>
    </rPh>
    <phoneticPr fontId="7"/>
  </si>
  <si>
    <t>令和4年8月</t>
    <rPh sb="0" eb="2">
      <t>レイワ</t>
    </rPh>
    <rPh sb="3" eb="4">
      <t>ネン</t>
    </rPh>
    <rPh sb="5" eb="6">
      <t>ツキ</t>
    </rPh>
    <phoneticPr fontId="7"/>
  </si>
  <si>
    <t>令和4年9月</t>
    <rPh sb="0" eb="2">
      <t>レイワ</t>
    </rPh>
    <rPh sb="3" eb="4">
      <t>ネン</t>
    </rPh>
    <rPh sb="5" eb="6">
      <t>ツキ</t>
    </rPh>
    <phoneticPr fontId="7"/>
  </si>
  <si>
    <t>令和4年10月</t>
    <rPh sb="0" eb="2">
      <t>レイワ</t>
    </rPh>
    <rPh sb="3" eb="4">
      <t>ネン</t>
    </rPh>
    <rPh sb="6" eb="7">
      <t>ツキ</t>
    </rPh>
    <phoneticPr fontId="7"/>
  </si>
  <si>
    <t>令和4年11月</t>
    <rPh sb="0" eb="2">
      <t>レイワ</t>
    </rPh>
    <rPh sb="3" eb="4">
      <t>ネン</t>
    </rPh>
    <rPh sb="6" eb="7">
      <t>ツキ</t>
    </rPh>
    <phoneticPr fontId="7"/>
  </si>
  <si>
    <t>令和4年12月</t>
    <rPh sb="0" eb="2">
      <t>レイワ</t>
    </rPh>
    <rPh sb="3" eb="4">
      <t>ネン</t>
    </rPh>
    <rPh sb="6" eb="7">
      <t>ツキ</t>
    </rPh>
    <phoneticPr fontId="7"/>
  </si>
  <si>
    <t>令和5年1月</t>
    <rPh sb="0" eb="2">
      <t>レイワ</t>
    </rPh>
    <rPh sb="3" eb="4">
      <t>ネン</t>
    </rPh>
    <rPh sb="5" eb="6">
      <t>ツキ</t>
    </rPh>
    <phoneticPr fontId="7"/>
  </si>
  <si>
    <t>令和5年2月</t>
    <rPh sb="0" eb="2">
      <t>レイワ</t>
    </rPh>
    <rPh sb="3" eb="4">
      <t>ネン</t>
    </rPh>
    <rPh sb="5" eb="6">
      <t>ツキ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</si>
</sst>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</cellStyleXfs>
  <cellXfs count="13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0" fontId="0" fillId="0" borderId="5" xfId="0" applyBorder="1"/>
    <xf numFmtId="0" fontId="0" fillId="0" borderId="14" xfId="0" applyBorder="1"/>
    <xf numFmtId="0" fontId="0" fillId="0" borderId="13" xfId="0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6" fillId="0" borderId="0" xfId="1">
      <alignment vertical="center"/>
    </xf>
    <xf numFmtId="0" fontId="12" fillId="0" borderId="17" xfId="1" applyFont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12" fillId="0" borderId="7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3" fillId="0" borderId="21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right" vertical="center" wrapText="1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0" fillId="0" borderId="31" xfId="0" applyBorder="1"/>
    <xf numFmtId="176" fontId="0" fillId="0" borderId="3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15" xfId="0" applyNumberFormat="1" applyBorder="1"/>
    <xf numFmtId="0" fontId="0" fillId="0" borderId="0" xfId="0" applyNumberFormat="1" applyBorder="1"/>
    <xf numFmtId="0" fontId="0" fillId="0" borderId="15" xfId="0" applyNumberFormat="1" applyBorder="1" applyAlignment="1"/>
    <xf numFmtId="0" fontId="0" fillId="0" borderId="0" xfId="0" applyNumberFormat="1" applyBorder="1" applyAlignment="1"/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0" xfId="1" applyFo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2" fillId="0" borderId="1" xfId="1" applyFont="1" applyBorder="1" applyAlignment="1">
      <alignment horizontal="center" vertical="center" shrinkToFit="1"/>
    </xf>
    <xf numFmtId="0" fontId="3" fillId="0" borderId="0" xfId="1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Border="1"/>
    <xf numFmtId="38" fontId="0" fillId="0" borderId="37" xfId="2" applyFont="1" applyBorder="1" applyAlignment="1">
      <alignment horizontal="center" vertical="center"/>
    </xf>
    <xf numFmtId="38" fontId="0" fillId="0" borderId="32" xfId="2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" fillId="0" borderId="0" xfId="1" applyFont="1" applyAlignment="1">
      <alignment horizontal="right" vertical="center"/>
    </xf>
    <xf numFmtId="0" fontId="0" fillId="0" borderId="36" xfId="0" applyBorder="1" applyAlignment="1">
      <alignment horizontal="center" vertical="center" shrinkToFit="1"/>
    </xf>
    <xf numFmtId="3" fontId="0" fillId="0" borderId="0" xfId="0" applyNumberFormat="1"/>
    <xf numFmtId="4" fontId="12" fillId="0" borderId="9" xfId="1" applyNumberFormat="1" applyFont="1" applyBorder="1" applyAlignment="1" applyProtection="1">
      <alignment horizontal="right" vertical="center" wrapText="1"/>
    </xf>
    <xf numFmtId="4" fontId="12" fillId="0" borderId="9" xfId="1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/>
    </xf>
    <xf numFmtId="4" fontId="0" fillId="0" borderId="8" xfId="0" applyNumberFormat="1" applyBorder="1"/>
    <xf numFmtId="4" fontId="0" fillId="0" borderId="15" xfId="0" applyNumberFormat="1" applyBorder="1"/>
    <xf numFmtId="4" fontId="0" fillId="3" borderId="8" xfId="0" applyNumberFormat="1" applyFill="1" applyBorder="1" applyAlignment="1">
      <alignment horizontal="right"/>
    </xf>
    <xf numFmtId="4" fontId="0" fillId="3" borderId="8" xfId="0" applyNumberFormat="1" applyFill="1" applyBorder="1"/>
    <xf numFmtId="4" fontId="0" fillId="0" borderId="8" xfId="0" applyNumberFormat="1" applyBorder="1" applyAlignment="1"/>
    <xf numFmtId="4" fontId="0" fillId="0" borderId="30" xfId="0" applyNumberFormat="1" applyBorder="1" applyAlignment="1"/>
    <xf numFmtId="4" fontId="0" fillId="0" borderId="15" xfId="0" applyNumberFormat="1" applyBorder="1" applyAlignment="1"/>
    <xf numFmtId="0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4" fontId="0" fillId="0" borderId="0" xfId="0" applyNumberFormat="1" applyBorder="1"/>
    <xf numFmtId="4" fontId="0" fillId="0" borderId="31" xfId="0" applyNumberFormat="1" applyBorder="1"/>
    <xf numFmtId="4" fontId="12" fillId="0" borderId="25" xfId="1" applyNumberFormat="1" applyFont="1" applyBorder="1" applyAlignment="1">
      <alignment horizontal="center" vertical="center" wrapText="1"/>
    </xf>
    <xf numFmtId="4" fontId="6" fillId="0" borderId="0" xfId="1" applyNumberFormat="1">
      <alignment vertical="center"/>
    </xf>
    <xf numFmtId="4" fontId="6" fillId="0" borderId="0" xfId="1" applyNumberFormat="1" applyAlignment="1">
      <alignment horizontal="center" vertical="center"/>
    </xf>
    <xf numFmtId="4" fontId="13" fillId="0" borderId="0" xfId="1" applyNumberFormat="1" applyFont="1">
      <alignment vertical="center"/>
    </xf>
    <xf numFmtId="4" fontId="13" fillId="0" borderId="0" xfId="1" applyNumberFormat="1" applyFont="1" applyAlignment="1">
      <alignment horizontal="center" vertical="center"/>
    </xf>
    <xf numFmtId="4" fontId="12" fillId="0" borderId="2" xfId="1" applyNumberFormat="1" applyFont="1" applyBorder="1" applyAlignment="1">
      <alignment horizontal="center" vertical="center" wrapText="1"/>
    </xf>
    <xf numFmtId="4" fontId="12" fillId="0" borderId="18" xfId="1" applyNumberFormat="1" applyFont="1" applyBorder="1" applyAlignment="1">
      <alignment horizontal="right" vertical="center" wrapText="1"/>
    </xf>
    <xf numFmtId="4" fontId="12" fillId="0" borderId="10" xfId="1" applyNumberFormat="1" applyFont="1" applyBorder="1" applyAlignment="1">
      <alignment horizontal="right" vertical="center" wrapText="1"/>
    </xf>
    <xf numFmtId="38" fontId="0" fillId="0" borderId="0" xfId="2" applyFont="1" applyAlignment="1">
      <alignment vertical="center"/>
    </xf>
    <xf numFmtId="38" fontId="0" fillId="0" borderId="37" xfId="2" applyFont="1" applyBorder="1" applyAlignment="1">
      <alignment horizontal="right" vertical="center" shrinkToFit="1"/>
    </xf>
    <xf numFmtId="38" fontId="0" fillId="0" borderId="32" xfId="2" applyFont="1" applyBorder="1" applyAlignment="1">
      <alignment horizontal="right" vertical="center" shrinkToFit="1"/>
    </xf>
    <xf numFmtId="38" fontId="0" fillId="0" borderId="35" xfId="2" applyFont="1" applyBorder="1" applyAlignment="1">
      <alignment horizontal="right" vertical="center" shrinkToFit="1"/>
    </xf>
    <xf numFmtId="176" fontId="0" fillId="0" borderId="37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0" fontId="16" fillId="0" borderId="0" xfId="1" applyFont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4" fontId="12" fillId="0" borderId="26" xfId="1" applyNumberFormat="1" applyFont="1" applyBorder="1" applyAlignment="1">
      <alignment horizontal="center" vertical="center" wrapText="1"/>
    </xf>
    <xf numFmtId="4" fontId="12" fillId="0" borderId="16" xfId="1" applyNumberFormat="1" applyFont="1" applyBorder="1" applyAlignment="1">
      <alignment horizontal="center" vertical="center" wrapText="1"/>
    </xf>
    <xf numFmtId="4" fontId="12" fillId="0" borderId="27" xfId="1" applyNumberFormat="1" applyFont="1" applyBorder="1" applyAlignment="1">
      <alignment horizontal="center" vertical="center" wrapText="1"/>
    </xf>
    <xf numFmtId="4" fontId="12" fillId="0" borderId="18" xfId="1" applyNumberFormat="1" applyFont="1" applyBorder="1" applyAlignment="1">
      <alignment horizontal="center" vertical="center" wrapText="1"/>
    </xf>
    <xf numFmtId="4" fontId="12" fillId="0" borderId="29" xfId="1" applyNumberFormat="1" applyFont="1" applyBorder="1" applyAlignment="1">
      <alignment horizontal="center" vertical="center" wrapText="1"/>
    </xf>
    <xf numFmtId="4" fontId="12" fillId="0" borderId="15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4" fontId="12" fillId="0" borderId="14" xfId="1" applyNumberFormat="1" applyFont="1" applyBorder="1" applyAlignment="1">
      <alignment horizontal="center" vertical="center" wrapText="1"/>
    </xf>
    <xf numFmtId="4" fontId="12" fillId="0" borderId="28" xfId="1" applyNumberFormat="1" applyFont="1" applyBorder="1" applyAlignment="1">
      <alignment horizontal="center" vertical="center" wrapText="1"/>
    </xf>
    <xf numFmtId="4" fontId="12" fillId="0" borderId="19" xfId="1" applyNumberFormat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4" fontId="12" fillId="2" borderId="18" xfId="1" applyNumberFormat="1" applyFont="1" applyFill="1" applyBorder="1" applyAlignment="1" applyProtection="1">
      <alignment horizontal="right" vertical="center" wrapText="1"/>
      <protection locked="0"/>
    </xf>
    <xf numFmtId="4" fontId="12" fillId="2" borderId="9" xfId="1" applyNumberFormat="1" applyFont="1" applyFill="1" applyBorder="1" applyAlignment="1" applyProtection="1">
      <alignment horizontal="right" vertical="center" wrapText="1"/>
      <protection locked="0"/>
    </xf>
    <xf numFmtId="4" fontId="12" fillId="2" borderId="10" xfId="1" applyNumberFormat="1" applyFont="1" applyFill="1" applyBorder="1" applyAlignment="1" applyProtection="1">
      <alignment horizontal="right" vertical="center" wrapText="1"/>
      <protection locked="0"/>
    </xf>
  </cellXfs>
  <cellStyles count="6">
    <cellStyle name="桁区切り" xfId="2" builtinId="6"/>
    <cellStyle name="標準" xfId="0" builtinId="0"/>
    <cellStyle name="標準 2" xfId="1"/>
    <cellStyle name="標準 2 2" xfId="5"/>
    <cellStyle name="標準 2_Sheet2" xfId="4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95251</xdr:rowOff>
    </xdr:from>
    <xdr:to>
      <xdr:col>6</xdr:col>
      <xdr:colOff>247650</xdr:colOff>
      <xdr:row>19</xdr:row>
      <xdr:rowOff>114301</xdr:rowOff>
    </xdr:to>
    <xdr:sp macro="" textlink="">
      <xdr:nvSpPr>
        <xdr:cNvPr id="2" name="大かっこ 1"/>
        <xdr:cNvSpPr/>
      </xdr:nvSpPr>
      <xdr:spPr>
        <a:xfrm>
          <a:off x="30482" y="3048001"/>
          <a:ext cx="6094093" cy="781050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view="pageBreakPreview" zoomScale="120" zoomScaleNormal="100" zoomScaleSheetLayoutView="120" workbookViewId="0">
      <selection activeCell="F22" sqref="F22"/>
    </sheetView>
  </sheetViews>
  <sheetFormatPr defaultRowHeight="13.5" x14ac:dyDescent="0.15"/>
  <cols>
    <col min="1" max="1" width="20.625" style="21" customWidth="1"/>
    <col min="2" max="2" width="18.625" style="21" customWidth="1"/>
    <col min="3" max="3" width="3.625" style="23" customWidth="1"/>
    <col min="4" max="4" width="18.625" style="21" customWidth="1"/>
    <col min="5" max="5" width="3.625" style="21" customWidth="1"/>
    <col min="6" max="6" width="18.625" style="21" customWidth="1"/>
    <col min="7" max="7" width="3.625" style="21" customWidth="1"/>
    <col min="8" max="16384" width="9" style="21"/>
  </cols>
  <sheetData>
    <row r="1" spans="1:7" ht="13.5" customHeight="1" x14ac:dyDescent="0.15"/>
    <row r="2" spans="1:7" ht="13.5" customHeight="1" x14ac:dyDescent="0.15">
      <c r="A2" s="48" t="s">
        <v>33</v>
      </c>
    </row>
    <row r="3" spans="1:7" ht="8.25" customHeight="1" x14ac:dyDescent="0.15"/>
    <row r="4" spans="1:7" ht="18" customHeight="1" x14ac:dyDescent="0.15">
      <c r="A4" s="96" t="s">
        <v>46</v>
      </c>
      <c r="B4" s="96"/>
      <c r="C4" s="96"/>
      <c r="D4" s="96"/>
      <c r="E4" s="96"/>
      <c r="F4" s="96"/>
      <c r="G4" s="96"/>
    </row>
    <row r="5" spans="1:7" ht="18" customHeight="1" x14ac:dyDescent="0.15">
      <c r="A5" s="96"/>
      <c r="B5" s="96"/>
      <c r="C5" s="96"/>
      <c r="D5" s="96"/>
      <c r="E5" s="96"/>
      <c r="F5" s="96"/>
      <c r="G5" s="96"/>
    </row>
    <row r="6" spans="1:7" ht="18" customHeight="1" x14ac:dyDescent="0.15">
      <c r="A6" s="96" t="s">
        <v>40</v>
      </c>
      <c r="B6" s="96"/>
      <c r="C6" s="96"/>
      <c r="D6" s="96"/>
      <c r="E6" s="96"/>
      <c r="F6" s="96"/>
      <c r="G6" s="96"/>
    </row>
    <row r="7" spans="1:7" ht="18" customHeight="1" x14ac:dyDescent="0.15">
      <c r="A7" s="96"/>
      <c r="B7" s="96"/>
      <c r="C7" s="96"/>
      <c r="D7" s="96"/>
      <c r="E7" s="96"/>
      <c r="F7" s="96"/>
      <c r="G7" s="96"/>
    </row>
    <row r="8" spans="1:7" ht="18" customHeight="1" x14ac:dyDescent="0.15">
      <c r="A8" s="96"/>
      <c r="B8" s="96"/>
      <c r="C8" s="96"/>
      <c r="D8" s="96"/>
      <c r="E8" s="96"/>
      <c r="F8" s="96"/>
      <c r="G8" s="96"/>
    </row>
    <row r="9" spans="1:7" ht="17.100000000000001" customHeight="1" x14ac:dyDescent="0.15">
      <c r="A9" s="51"/>
      <c r="B9" s="51"/>
      <c r="C9" s="52"/>
      <c r="D9" s="51"/>
      <c r="E9" s="51"/>
      <c r="F9" s="51"/>
      <c r="G9" s="53"/>
    </row>
    <row r="10" spans="1:7" ht="17.100000000000001" customHeight="1" x14ac:dyDescent="0.15">
      <c r="A10" s="55" t="s">
        <v>34</v>
      </c>
      <c r="B10" s="51"/>
      <c r="C10" s="52"/>
      <c r="D10" s="51"/>
      <c r="E10" s="51"/>
      <c r="F10" s="51"/>
      <c r="G10" s="53"/>
    </row>
    <row r="11" spans="1:7" ht="8.25" customHeight="1" x14ac:dyDescent="0.15">
      <c r="A11" s="51"/>
      <c r="B11" s="51"/>
      <c r="C11" s="52"/>
      <c r="D11" s="51"/>
      <c r="E11" s="51"/>
      <c r="F11" s="51"/>
      <c r="G11" s="53"/>
    </row>
    <row r="12" spans="1:7" ht="17.100000000000001" customHeight="1" x14ac:dyDescent="0.15">
      <c r="A12" s="51" t="s">
        <v>35</v>
      </c>
      <c r="B12" s="51"/>
      <c r="C12" s="52"/>
      <c r="D12" s="51"/>
      <c r="E12" s="51"/>
      <c r="F12" s="51"/>
      <c r="G12" s="53"/>
    </row>
    <row r="13" spans="1:7" ht="17.100000000000001" customHeight="1" x14ac:dyDescent="0.15">
      <c r="A13" s="51" t="s">
        <v>36</v>
      </c>
      <c r="B13" s="51"/>
      <c r="C13" s="52"/>
      <c r="D13" s="51"/>
      <c r="E13" s="51"/>
      <c r="F13" s="51"/>
      <c r="G13" s="53"/>
    </row>
    <row r="14" spans="1:7" ht="17.100000000000001" customHeight="1" x14ac:dyDescent="0.15">
      <c r="A14" s="51"/>
      <c r="B14" s="51"/>
      <c r="C14" s="52"/>
      <c r="D14" s="51"/>
      <c r="E14" s="51"/>
      <c r="F14" s="51"/>
      <c r="G14" s="53"/>
    </row>
    <row r="15" spans="1:7" ht="17.100000000000001" customHeight="1" x14ac:dyDescent="0.15">
      <c r="A15" s="51"/>
      <c r="B15" s="51"/>
      <c r="C15" s="52"/>
      <c r="D15" s="51"/>
      <c r="E15" s="51"/>
      <c r="F15" s="51"/>
      <c r="G15" s="53"/>
    </row>
    <row r="16" spans="1:7" ht="10.5" customHeight="1" x14ac:dyDescent="0.15">
      <c r="A16" s="51"/>
      <c r="B16" s="51"/>
      <c r="C16" s="52"/>
      <c r="D16" s="51"/>
      <c r="E16" s="51"/>
      <c r="F16" s="51"/>
      <c r="G16" s="53"/>
    </row>
    <row r="17" spans="1:7" ht="17.100000000000001" customHeight="1" x14ac:dyDescent="0.15">
      <c r="A17" s="51" t="s">
        <v>37</v>
      </c>
      <c r="B17" s="51"/>
      <c r="C17" s="52"/>
      <c r="D17" s="51"/>
      <c r="E17" s="51"/>
      <c r="F17" s="51"/>
      <c r="G17" s="53"/>
    </row>
    <row r="18" spans="1:7" ht="17.100000000000001" customHeight="1" x14ac:dyDescent="0.15">
      <c r="A18" s="51" t="s">
        <v>38</v>
      </c>
      <c r="B18" s="51"/>
      <c r="C18" s="52"/>
      <c r="D18" s="51"/>
      <c r="E18" s="51"/>
      <c r="F18" s="51"/>
      <c r="G18" s="53"/>
    </row>
    <row r="19" spans="1:7" ht="17.100000000000001" customHeight="1" x14ac:dyDescent="0.15">
      <c r="A19" s="51"/>
      <c r="B19" s="51"/>
      <c r="C19" s="52"/>
      <c r="D19" s="51"/>
      <c r="E19" s="51"/>
      <c r="F19" s="51"/>
      <c r="G19" s="53"/>
    </row>
    <row r="20" spans="1:7" ht="17.100000000000001" customHeight="1" x14ac:dyDescent="0.15">
      <c r="A20" s="51"/>
      <c r="B20" s="51"/>
      <c r="C20" s="52"/>
      <c r="D20" s="51"/>
      <c r="E20" s="51"/>
      <c r="F20" s="51"/>
      <c r="G20" s="53"/>
    </row>
    <row r="21" spans="1:7" ht="17.100000000000001" customHeight="1" x14ac:dyDescent="0.15">
      <c r="A21" s="48"/>
      <c r="G21" s="20"/>
    </row>
    <row r="22" spans="1:7" ht="13.5" customHeight="1" x14ac:dyDescent="0.15"/>
    <row r="23" spans="1:7" ht="15" customHeight="1" thickBot="1" x14ac:dyDescent="0.2">
      <c r="A23" s="19" t="s">
        <v>8</v>
      </c>
      <c r="B23" s="20"/>
      <c r="C23" s="32"/>
      <c r="D23" s="20"/>
      <c r="E23" s="20"/>
      <c r="F23" s="20"/>
    </row>
    <row r="24" spans="1:7" ht="15" customHeight="1" x14ac:dyDescent="0.15">
      <c r="A24" s="97"/>
      <c r="B24" s="112" t="s">
        <v>9</v>
      </c>
      <c r="C24" s="113"/>
      <c r="D24" s="105" t="s">
        <v>21</v>
      </c>
      <c r="E24" s="106"/>
      <c r="F24" s="105" t="s">
        <v>15</v>
      </c>
      <c r="G24" s="106"/>
    </row>
    <row r="25" spans="1:7" ht="15" customHeight="1" thickBot="1" x14ac:dyDescent="0.2">
      <c r="A25" s="98"/>
      <c r="B25" s="114" t="s">
        <v>20</v>
      </c>
      <c r="C25" s="115"/>
      <c r="D25" s="107" t="s">
        <v>11</v>
      </c>
      <c r="E25" s="108"/>
      <c r="F25" s="107"/>
      <c r="G25" s="108"/>
    </row>
    <row r="26" spans="1:7" ht="30" customHeight="1" thickBot="1" x14ac:dyDescent="0.2">
      <c r="A26" s="54" t="s">
        <v>42</v>
      </c>
      <c r="B26" s="127"/>
      <c r="C26" s="81" t="s">
        <v>19</v>
      </c>
      <c r="D26" s="127"/>
      <c r="E26" s="87" t="s">
        <v>12</v>
      </c>
      <c r="F26" s="66">
        <f>B26+D26</f>
        <v>0</v>
      </c>
      <c r="G26" s="31" t="s">
        <v>12</v>
      </c>
    </row>
    <row r="27" spans="1:7" ht="15" customHeight="1" x14ac:dyDescent="0.15">
      <c r="B27" s="82"/>
      <c r="C27" s="83"/>
      <c r="D27" s="82"/>
      <c r="E27" s="82"/>
    </row>
    <row r="28" spans="1:7" ht="15" customHeight="1" thickBot="1" x14ac:dyDescent="0.2">
      <c r="A28" s="19" t="s">
        <v>13</v>
      </c>
      <c r="B28" s="84"/>
      <c r="C28" s="85"/>
      <c r="D28" s="84"/>
      <c r="E28" s="84"/>
      <c r="F28" s="20"/>
    </row>
    <row r="29" spans="1:7" ht="15" customHeight="1" x14ac:dyDescent="0.15">
      <c r="A29" s="26"/>
      <c r="B29" s="99" t="s">
        <v>14</v>
      </c>
      <c r="C29" s="100"/>
      <c r="D29" s="99" t="s">
        <v>10</v>
      </c>
      <c r="E29" s="111"/>
      <c r="F29" s="105" t="s">
        <v>16</v>
      </c>
      <c r="G29" s="106"/>
    </row>
    <row r="30" spans="1:7" ht="15" customHeight="1" thickBot="1" x14ac:dyDescent="0.2">
      <c r="A30" s="27"/>
      <c r="B30" s="101" t="s">
        <v>18</v>
      </c>
      <c r="C30" s="102"/>
      <c r="D30" s="109" t="s">
        <v>11</v>
      </c>
      <c r="E30" s="104"/>
      <c r="F30" s="107"/>
      <c r="G30" s="108"/>
    </row>
    <row r="31" spans="1:7" ht="30" customHeight="1" thickBot="1" x14ac:dyDescent="0.2">
      <c r="A31" s="22" t="s">
        <v>23</v>
      </c>
      <c r="B31" s="127"/>
      <c r="C31" s="81" t="s">
        <v>19</v>
      </c>
      <c r="D31" s="127"/>
      <c r="E31" s="87" t="s">
        <v>12</v>
      </c>
      <c r="F31" s="67">
        <f>B31+D31</f>
        <v>0</v>
      </c>
      <c r="G31" s="31" t="s">
        <v>12</v>
      </c>
    </row>
    <row r="32" spans="1:7" ht="15" customHeight="1" thickBot="1" x14ac:dyDescent="0.2">
      <c r="B32" s="82"/>
      <c r="C32" s="83"/>
      <c r="D32" s="82"/>
      <c r="E32" s="82"/>
      <c r="F32" s="24"/>
      <c r="G32" s="24"/>
    </row>
    <row r="33" spans="1:7" ht="15" customHeight="1" x14ac:dyDescent="0.15">
      <c r="A33" s="28"/>
      <c r="B33" s="99" t="s">
        <v>14</v>
      </c>
      <c r="C33" s="100"/>
      <c r="D33" s="99" t="s">
        <v>10</v>
      </c>
      <c r="E33" s="111"/>
      <c r="F33" s="105" t="s">
        <v>17</v>
      </c>
      <c r="G33" s="106"/>
    </row>
    <row r="34" spans="1:7" ht="15" customHeight="1" thickBot="1" x14ac:dyDescent="0.2">
      <c r="A34" s="29"/>
      <c r="B34" s="109" t="s">
        <v>18</v>
      </c>
      <c r="C34" s="110"/>
      <c r="D34" s="103" t="s">
        <v>22</v>
      </c>
      <c r="E34" s="104"/>
      <c r="F34" s="107"/>
      <c r="G34" s="108"/>
    </row>
    <row r="35" spans="1:7" ht="30" customHeight="1" thickBot="1" x14ac:dyDescent="0.2">
      <c r="A35" s="30" t="s">
        <v>24</v>
      </c>
      <c r="B35" s="128"/>
      <c r="C35" s="86" t="s">
        <v>19</v>
      </c>
      <c r="D35" s="129"/>
      <c r="E35" s="88" t="s">
        <v>12</v>
      </c>
      <c r="F35" s="67">
        <f>B35+D35</f>
        <v>0</v>
      </c>
      <c r="G35" s="31" t="s">
        <v>12</v>
      </c>
    </row>
    <row r="36" spans="1:7" ht="15" customHeight="1" x14ac:dyDescent="0.15">
      <c r="F36" s="25"/>
    </row>
    <row r="37" spans="1:7" x14ac:dyDescent="0.15">
      <c r="F37" s="63" t="s">
        <v>41</v>
      </c>
    </row>
    <row r="38" spans="1:7" x14ac:dyDescent="0.15">
      <c r="F38" s="33"/>
    </row>
  </sheetData>
  <sheetProtection password="D821" sheet="1" objects="1" scenarios="1"/>
  <mergeCells count="18"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  <mergeCell ref="A6:G8"/>
    <mergeCell ref="A4:G5"/>
    <mergeCell ref="A24:A25"/>
    <mergeCell ref="B29:C29"/>
    <mergeCell ref="B30:C30"/>
  </mergeCells>
  <phoneticPr fontId="7"/>
  <pageMargins left="0.7" right="0.36" top="0.75" bottom="0.75" header="0.3" footer="0.3"/>
  <pageSetup paperSize="9" orientation="portrait" r:id="rId1"/>
  <headerFooter>
    <oddHeader>&amp;R
内訳書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5"/>
  <sheetViews>
    <sheetView view="pageBreakPreview" zoomScale="180" zoomScaleNormal="100" zoomScaleSheetLayoutView="180" workbookViewId="0">
      <selection activeCell="C2" sqref="C2"/>
    </sheetView>
  </sheetViews>
  <sheetFormatPr defaultRowHeight="13.5" x14ac:dyDescent="0.15"/>
  <cols>
    <col min="1" max="1" width="5.625" style="46" customWidth="1"/>
    <col min="2" max="2" width="17" style="46" customWidth="1"/>
    <col min="3" max="3" width="19.25" customWidth="1"/>
  </cols>
  <sheetData>
    <row r="1" spans="1:3" ht="23.25" customHeight="1" thickBot="1" x14ac:dyDescent="0.2">
      <c r="A1" s="50"/>
      <c r="B1" s="50" t="s">
        <v>39</v>
      </c>
      <c r="C1" s="50" t="s">
        <v>31</v>
      </c>
    </row>
    <row r="2" spans="1:3" ht="22.5" customHeight="1" thickTop="1" x14ac:dyDescent="0.15">
      <c r="A2" s="49">
        <v>1</v>
      </c>
      <c r="B2" s="61" t="str">
        <f>総括表明細!B2</f>
        <v>第一学校給食センター(高圧A)</v>
      </c>
      <c r="C2" s="93">
        <f>'別紙（第一セ）'!M42</f>
        <v>0</v>
      </c>
    </row>
    <row r="3" spans="1:3" ht="22.5" customHeight="1" x14ac:dyDescent="0.15">
      <c r="A3" s="47">
        <v>2</v>
      </c>
      <c r="B3" s="61" t="str">
        <f>総括表明細!B3</f>
        <v>第二学校給食センター(高圧A)</v>
      </c>
      <c r="C3" s="93">
        <f>'別紙（第二セ）'!M42</f>
        <v>0</v>
      </c>
    </row>
    <row r="4" spans="1:3" ht="22.5" customHeight="1" thickBot="1" x14ac:dyDescent="0.2">
      <c r="A4" s="47">
        <v>3</v>
      </c>
      <c r="B4" s="61" t="str">
        <f>総括表明細!B4</f>
        <v>第三学校給食センター(高圧A)</v>
      </c>
      <c r="C4" s="94">
        <f>'別紙（第三セ）'!M42</f>
        <v>0</v>
      </c>
    </row>
    <row r="5" spans="1:3" ht="26.25" customHeight="1" thickTop="1" x14ac:dyDescent="0.15">
      <c r="A5" s="116" t="s">
        <v>32</v>
      </c>
      <c r="B5" s="117"/>
      <c r="C5" s="95">
        <f>SUM(C2:C4)</f>
        <v>0</v>
      </c>
    </row>
  </sheetData>
  <sheetProtection password="D821" sheet="1" objects="1" scenarios="1"/>
  <mergeCells count="1">
    <mergeCell ref="A5:B5"/>
  </mergeCells>
  <phoneticPr fontId="7"/>
  <pageMargins left="0.7" right="0.7" top="0.75" bottom="0.75" header="0.3" footer="0.3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BreakPreview" zoomScale="110" zoomScaleNormal="100" zoomScaleSheetLayoutView="110" workbookViewId="0">
      <selection activeCell="C2" sqref="C2:O5"/>
    </sheetView>
  </sheetViews>
  <sheetFormatPr defaultRowHeight="13.5" x14ac:dyDescent="0.15"/>
  <cols>
    <col min="1" max="1" width="2" customWidth="1"/>
    <col min="2" max="2" width="10.875" customWidth="1"/>
    <col min="3" max="14" width="10.5" customWidth="1"/>
    <col min="15" max="15" width="11.25" customWidth="1"/>
  </cols>
  <sheetData>
    <row r="1" spans="1:15" ht="30" customHeight="1" thickBot="1" x14ac:dyDescent="0.2">
      <c r="A1" s="50"/>
      <c r="B1" s="50" t="s">
        <v>39</v>
      </c>
      <c r="C1" s="64" t="str">
        <f>in!D1</f>
        <v>令和4年3月</v>
      </c>
      <c r="D1" s="64" t="str">
        <f>in!E1</f>
        <v>令和4年4月</v>
      </c>
      <c r="E1" s="64" t="str">
        <f>in!F1</f>
        <v>令和4年5月</v>
      </c>
      <c r="F1" s="64" t="str">
        <f>in!G1</f>
        <v>令和4年6月</v>
      </c>
      <c r="G1" s="64" t="str">
        <f>in!H1</f>
        <v>令和4年7月</v>
      </c>
      <c r="H1" s="64" t="str">
        <f>in!I1</f>
        <v>令和4年8月</v>
      </c>
      <c r="I1" s="64" t="str">
        <f>in!J1</f>
        <v>令和4年9月</v>
      </c>
      <c r="J1" s="64" t="str">
        <f>in!K1</f>
        <v>令和4年10月</v>
      </c>
      <c r="K1" s="64" t="str">
        <f>in!L1</f>
        <v>令和4年11月</v>
      </c>
      <c r="L1" s="64" t="str">
        <f>in!M1</f>
        <v>令和4年12月</v>
      </c>
      <c r="M1" s="64" t="str">
        <f>in!N1</f>
        <v>令和5年1月</v>
      </c>
      <c r="N1" s="64" t="str">
        <f>in!O1</f>
        <v>令和5年2月</v>
      </c>
      <c r="O1" s="50" t="s">
        <v>31</v>
      </c>
    </row>
    <row r="2" spans="1:15" ht="39" customHeight="1" thickTop="1" x14ac:dyDescent="0.15">
      <c r="A2" s="49">
        <v>1</v>
      </c>
      <c r="B2" s="61" t="str">
        <f>'別紙（第一セ）'!A2</f>
        <v>第一学校給食センター(高圧A)</v>
      </c>
      <c r="C2" s="90">
        <f>'別紙（第一セ）'!M5</f>
        <v>0</v>
      </c>
      <c r="D2" s="90">
        <f>'別紙（第一セ）'!M8</f>
        <v>0</v>
      </c>
      <c r="E2" s="90">
        <f>'別紙（第一セ）'!M11</f>
        <v>0</v>
      </c>
      <c r="F2" s="90">
        <f>'別紙（第一セ）'!M14</f>
        <v>0</v>
      </c>
      <c r="G2" s="90">
        <f>'別紙（第一セ）'!M17</f>
        <v>0</v>
      </c>
      <c r="H2" s="90">
        <f>'別紙（第一セ）'!M20</f>
        <v>0</v>
      </c>
      <c r="I2" s="90">
        <f>'別紙（第一セ）'!M23</f>
        <v>0</v>
      </c>
      <c r="J2" s="90">
        <f>'別紙（第一セ）'!M26</f>
        <v>0</v>
      </c>
      <c r="K2" s="90">
        <f>'別紙（第一セ）'!M29</f>
        <v>0</v>
      </c>
      <c r="L2" s="90">
        <f>'別紙（第一セ）'!M32</f>
        <v>0</v>
      </c>
      <c r="M2" s="90">
        <f>'別紙（第一セ）'!M35</f>
        <v>0</v>
      </c>
      <c r="N2" s="90">
        <f>'別紙（第一セ）'!M38</f>
        <v>0</v>
      </c>
      <c r="O2" s="90">
        <f>SUM(C2:N2)</f>
        <v>0</v>
      </c>
    </row>
    <row r="3" spans="1:15" ht="39" customHeight="1" x14ac:dyDescent="0.15">
      <c r="A3" s="47">
        <v>2</v>
      </c>
      <c r="B3" s="62" t="str">
        <f>'別紙（第二セ）'!A2</f>
        <v>第二学校給食センター(高圧A)</v>
      </c>
      <c r="C3" s="90">
        <f>'別紙（第二セ）'!M5</f>
        <v>0</v>
      </c>
      <c r="D3" s="90">
        <f>'別紙（第二セ）'!M8</f>
        <v>0</v>
      </c>
      <c r="E3" s="90">
        <f>'別紙（第二セ）'!M11</f>
        <v>0</v>
      </c>
      <c r="F3" s="90">
        <f>'別紙（第二セ）'!M14</f>
        <v>0</v>
      </c>
      <c r="G3" s="90">
        <f>'別紙（第二セ）'!M17</f>
        <v>0</v>
      </c>
      <c r="H3" s="90">
        <f>'別紙（第二セ）'!M20</f>
        <v>0</v>
      </c>
      <c r="I3" s="90">
        <f>'別紙（第二セ）'!M23</f>
        <v>0</v>
      </c>
      <c r="J3" s="90">
        <f>'別紙（第二セ）'!M26</f>
        <v>0</v>
      </c>
      <c r="K3" s="90">
        <f>'別紙（第二セ）'!M29</f>
        <v>0</v>
      </c>
      <c r="L3" s="90">
        <f>'別紙（第二セ）'!M32</f>
        <v>0</v>
      </c>
      <c r="M3" s="90">
        <f>'別紙（第二セ）'!M35</f>
        <v>0</v>
      </c>
      <c r="N3" s="90">
        <f>'別紙（第二セ）'!M38</f>
        <v>0</v>
      </c>
      <c r="O3" s="90">
        <f t="shared" ref="O3:O4" si="0">SUM(C3:N3)</f>
        <v>0</v>
      </c>
    </row>
    <row r="4" spans="1:15" ht="39" customHeight="1" thickBot="1" x14ac:dyDescent="0.2">
      <c r="A4" s="47">
        <v>3</v>
      </c>
      <c r="B4" s="62" t="str">
        <f>'別紙（第三セ）'!A2</f>
        <v>第三学校給食センター(高圧A)</v>
      </c>
      <c r="C4" s="91">
        <f>'別紙（第三セ）'!M5</f>
        <v>0</v>
      </c>
      <c r="D4" s="91">
        <f>'別紙（第三セ）'!M8</f>
        <v>0</v>
      </c>
      <c r="E4" s="91">
        <f>'別紙（第三セ）'!M11</f>
        <v>0</v>
      </c>
      <c r="F4" s="91">
        <f>'別紙（第三セ）'!M14</f>
        <v>0</v>
      </c>
      <c r="G4" s="91">
        <f>'別紙（第三セ）'!M17</f>
        <v>0</v>
      </c>
      <c r="H4" s="91">
        <f>'別紙（第三セ）'!M20</f>
        <v>0</v>
      </c>
      <c r="I4" s="91">
        <f>'別紙（第三セ）'!M23</f>
        <v>0</v>
      </c>
      <c r="J4" s="91">
        <f>'別紙（第三セ）'!M26</f>
        <v>0</v>
      </c>
      <c r="K4" s="91">
        <f>'別紙（第三セ）'!M29</f>
        <v>0</v>
      </c>
      <c r="L4" s="91">
        <f>'別紙（第三セ）'!M32</f>
        <v>0</v>
      </c>
      <c r="M4" s="91">
        <f>'別紙（第三セ）'!M35</f>
        <v>0</v>
      </c>
      <c r="N4" s="91">
        <f>'別紙（第三セ）'!M38</f>
        <v>0</v>
      </c>
      <c r="O4" s="90">
        <f t="shared" si="0"/>
        <v>0</v>
      </c>
    </row>
    <row r="5" spans="1:15" ht="39" customHeight="1" thickTop="1" x14ac:dyDescent="0.15">
      <c r="A5" s="116" t="s">
        <v>32</v>
      </c>
      <c r="B5" s="117"/>
      <c r="C5" s="92">
        <f>SUM(C2:C4)</f>
        <v>0</v>
      </c>
      <c r="D5" s="92">
        <f t="shared" ref="D5:O5" si="1">SUM(D2:D4)</f>
        <v>0</v>
      </c>
      <c r="E5" s="92">
        <f t="shared" si="1"/>
        <v>0</v>
      </c>
      <c r="F5" s="92">
        <f t="shared" si="1"/>
        <v>0</v>
      </c>
      <c r="G5" s="92">
        <f t="shared" si="1"/>
        <v>0</v>
      </c>
      <c r="H5" s="92">
        <f t="shared" si="1"/>
        <v>0</v>
      </c>
      <c r="I5" s="92">
        <f t="shared" si="1"/>
        <v>0</v>
      </c>
      <c r="J5" s="92">
        <f t="shared" si="1"/>
        <v>0</v>
      </c>
      <c r="K5" s="92">
        <f t="shared" si="1"/>
        <v>0</v>
      </c>
      <c r="L5" s="92">
        <f t="shared" si="1"/>
        <v>0</v>
      </c>
      <c r="M5" s="92">
        <f>SUM(M2:M4)</f>
        <v>0</v>
      </c>
      <c r="N5" s="92">
        <f t="shared" si="1"/>
        <v>0</v>
      </c>
      <c r="O5" s="92">
        <f t="shared" si="1"/>
        <v>0</v>
      </c>
    </row>
  </sheetData>
  <sheetProtection password="D821" sheet="1" objects="1" scenarios="1"/>
  <mergeCells count="1">
    <mergeCell ref="A5:B5"/>
  </mergeCells>
  <phoneticPr fontId="7"/>
  <pageMargins left="0.11811023622047245" right="0.11811023622047245" top="0.74803149606299213" bottom="0.74803149606299213" header="0.31496062992125984" footer="0.31496062992125984"/>
  <pageSetup paperSize="9" scale="98" orientation="landscape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topLeftCell="A10" zoomScale="120" zoomScaleNormal="100" zoomScaleSheetLayoutView="120" workbookViewId="0">
      <selection activeCell="H17" sqref="H17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1" customWidth="1"/>
    <col min="5" max="6" width="3.375" bestFit="1" customWidth="1"/>
    <col min="7" max="7" width="7.875" customWidth="1"/>
    <col min="8" max="8" width="14.75" customWidth="1"/>
    <col min="9" max="9" width="15.125" style="41" customWidth="1"/>
    <col min="10" max="10" width="2.75" style="4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18"/>
      <c r="K1" s="118"/>
      <c r="L1" s="39"/>
      <c r="M1" s="119" t="s">
        <v>27</v>
      </c>
      <c r="N1" s="119"/>
      <c r="O1" s="119"/>
    </row>
    <row r="2" spans="1:15" ht="22.5" customHeight="1" thickBot="1" x14ac:dyDescent="0.2">
      <c r="A2" s="18" t="s">
        <v>43</v>
      </c>
    </row>
    <row r="3" spans="1:15" ht="22.5" customHeight="1" thickBot="1" x14ac:dyDescent="0.2">
      <c r="A3" s="1" t="s">
        <v>0</v>
      </c>
      <c r="B3" s="120" t="s">
        <v>25</v>
      </c>
      <c r="C3" s="121"/>
      <c r="D3" s="121"/>
      <c r="E3" s="121"/>
      <c r="F3" s="121"/>
      <c r="G3" s="121"/>
      <c r="H3" s="121"/>
      <c r="I3" s="121"/>
      <c r="J3" s="121"/>
      <c r="K3" s="122"/>
      <c r="L3" s="120" t="s">
        <v>26</v>
      </c>
      <c r="M3" s="121"/>
      <c r="N3" s="121"/>
      <c r="O3" s="122"/>
    </row>
    <row r="4" spans="1:15" ht="21" customHeight="1" x14ac:dyDescent="0.2">
      <c r="A4" s="123" t="str">
        <f>総括表明細!C1</f>
        <v>令和4年3月</v>
      </c>
      <c r="B4" s="16" t="s">
        <v>2</v>
      </c>
      <c r="C4" s="3" t="s">
        <v>1</v>
      </c>
      <c r="D4" s="71">
        <f>単価表※ここの黄色セルに入力!F26</f>
        <v>0</v>
      </c>
      <c r="E4" s="4" t="s">
        <v>4</v>
      </c>
      <c r="F4" s="2" t="s">
        <v>3</v>
      </c>
      <c r="G4" s="76">
        <f>in!$C$2</f>
        <v>295</v>
      </c>
      <c r="H4" s="2" t="s">
        <v>28</v>
      </c>
      <c r="I4" s="73">
        <f>ROUND(D4*G4*0.85,2)</f>
        <v>0</v>
      </c>
      <c r="J4" s="5" t="s">
        <v>4</v>
      </c>
      <c r="K4" s="9"/>
      <c r="L4" s="15"/>
      <c r="M4" s="79"/>
      <c r="N4" s="6"/>
      <c r="O4" s="9"/>
    </row>
    <row r="5" spans="1:15" ht="21" x14ac:dyDescent="0.2">
      <c r="A5" s="123"/>
      <c r="B5" s="16" t="s">
        <v>5</v>
      </c>
      <c r="C5" s="7" t="s">
        <v>1</v>
      </c>
      <c r="D5" s="72">
        <f>単価表※ここの黄色セルに入力!F31</f>
        <v>0</v>
      </c>
      <c r="E5" s="5" t="s">
        <v>4</v>
      </c>
      <c r="F5" s="2" t="s">
        <v>3</v>
      </c>
      <c r="G5" s="77">
        <f>in!D$2</f>
        <v>30421</v>
      </c>
      <c r="H5" s="6" t="s">
        <v>7</v>
      </c>
      <c r="I5" s="74">
        <f>ROUND(D5*G5,2)</f>
        <v>0</v>
      </c>
      <c r="J5" s="5" t="s">
        <v>4</v>
      </c>
      <c r="K5" s="9"/>
      <c r="L5" s="15"/>
      <c r="M5" s="69">
        <f>ROUNDDOWN(I4+I5,0)</f>
        <v>0</v>
      </c>
      <c r="N5" s="7" t="s">
        <v>4</v>
      </c>
      <c r="O5" s="9"/>
    </row>
    <row r="6" spans="1:15" ht="11.25" customHeight="1" thickBot="1" x14ac:dyDescent="0.25">
      <c r="A6" s="124"/>
      <c r="B6" s="17"/>
      <c r="C6" s="10"/>
      <c r="D6" s="70"/>
      <c r="E6" s="11"/>
      <c r="F6" s="12"/>
      <c r="G6" s="78"/>
      <c r="H6" s="10"/>
      <c r="I6" s="75"/>
      <c r="J6" s="11"/>
      <c r="K6" s="13"/>
      <c r="L6" s="14"/>
      <c r="M6" s="70"/>
      <c r="N6" s="10"/>
      <c r="O6" s="13"/>
    </row>
    <row r="7" spans="1:15" ht="21" customHeight="1" x14ac:dyDescent="0.2">
      <c r="A7" s="123" t="str">
        <f>総括表明細!D1</f>
        <v>令和4年4月</v>
      </c>
      <c r="B7" s="16" t="s">
        <v>2</v>
      </c>
      <c r="C7" s="3" t="s">
        <v>1</v>
      </c>
      <c r="D7" s="68">
        <f>$D$4</f>
        <v>0</v>
      </c>
      <c r="E7" s="4" t="s">
        <v>4</v>
      </c>
      <c r="F7" s="2" t="s">
        <v>3</v>
      </c>
      <c r="G7" s="76">
        <f>in!$C$2</f>
        <v>295</v>
      </c>
      <c r="H7" s="2" t="s">
        <v>28</v>
      </c>
      <c r="I7" s="73">
        <f>D7*G7*0.85</f>
        <v>0</v>
      </c>
      <c r="J7" s="5" t="s">
        <v>4</v>
      </c>
      <c r="K7" s="9"/>
      <c r="L7" s="15"/>
      <c r="M7" s="79"/>
      <c r="N7" s="6"/>
      <c r="O7" s="9"/>
    </row>
    <row r="8" spans="1:15" ht="21" x14ac:dyDescent="0.2">
      <c r="A8" s="123"/>
      <c r="B8" s="16" t="s">
        <v>5</v>
      </c>
      <c r="C8" s="7" t="s">
        <v>1</v>
      </c>
      <c r="D8" s="69">
        <f>$D$5</f>
        <v>0</v>
      </c>
      <c r="E8" s="5" t="s">
        <v>4</v>
      </c>
      <c r="F8" s="2" t="s">
        <v>3</v>
      </c>
      <c r="G8" s="77">
        <f>in!E$2</f>
        <v>12100</v>
      </c>
      <c r="H8" s="6" t="s">
        <v>7</v>
      </c>
      <c r="I8" s="74">
        <f>D8*G8</f>
        <v>0</v>
      </c>
      <c r="J8" s="5" t="s">
        <v>4</v>
      </c>
      <c r="K8" s="9"/>
      <c r="L8" s="15"/>
      <c r="M8" s="69">
        <f>ROUNDDOWN(I7+I8,0)</f>
        <v>0</v>
      </c>
      <c r="N8" s="7" t="s">
        <v>4</v>
      </c>
      <c r="O8" s="9"/>
    </row>
    <row r="9" spans="1:15" ht="11.25" customHeight="1" thickBot="1" x14ac:dyDescent="0.25">
      <c r="A9" s="124"/>
      <c r="B9" s="17"/>
      <c r="C9" s="10"/>
      <c r="D9" s="70"/>
      <c r="E9" s="11"/>
      <c r="F9" s="12"/>
      <c r="G9" s="78"/>
      <c r="H9" s="10"/>
      <c r="I9" s="75"/>
      <c r="J9" s="11"/>
      <c r="K9" s="13"/>
      <c r="L9" s="14"/>
      <c r="M9" s="70"/>
      <c r="N9" s="10"/>
      <c r="O9" s="13"/>
    </row>
    <row r="10" spans="1:15" ht="21" customHeight="1" x14ac:dyDescent="0.2">
      <c r="A10" s="123" t="str">
        <f>総括表明細!E1</f>
        <v>令和4年5月</v>
      </c>
      <c r="B10" s="16" t="s">
        <v>2</v>
      </c>
      <c r="C10" s="3" t="s">
        <v>1</v>
      </c>
      <c r="D10" s="68">
        <f>$D$4</f>
        <v>0</v>
      </c>
      <c r="E10" s="4" t="s">
        <v>4</v>
      </c>
      <c r="F10" s="2" t="s">
        <v>3</v>
      </c>
      <c r="G10" s="76">
        <f>in!$C$2</f>
        <v>295</v>
      </c>
      <c r="H10" s="2" t="s">
        <v>28</v>
      </c>
      <c r="I10" s="73">
        <f>ROUND(D10*G10*0.85,2)</f>
        <v>0</v>
      </c>
      <c r="J10" s="5" t="s">
        <v>4</v>
      </c>
      <c r="K10" s="9"/>
      <c r="L10" s="15"/>
      <c r="M10" s="79"/>
      <c r="N10" s="6"/>
      <c r="O10" s="9"/>
    </row>
    <row r="11" spans="1:15" ht="21" x14ac:dyDescent="0.2">
      <c r="A11" s="123"/>
      <c r="B11" s="16" t="s">
        <v>5</v>
      </c>
      <c r="C11" s="7" t="s">
        <v>1</v>
      </c>
      <c r="D11" s="69">
        <f>$D$5</f>
        <v>0</v>
      </c>
      <c r="E11" s="5" t="s">
        <v>4</v>
      </c>
      <c r="F11" s="2" t="s">
        <v>3</v>
      </c>
      <c r="G11" s="77">
        <f>in!F$2</f>
        <v>13157</v>
      </c>
      <c r="H11" s="6" t="s">
        <v>7</v>
      </c>
      <c r="I11" s="74">
        <f>ROUND(D11*G11,2)</f>
        <v>0</v>
      </c>
      <c r="J11" s="5" t="s">
        <v>4</v>
      </c>
      <c r="K11" s="9"/>
      <c r="L11" s="15"/>
      <c r="M11" s="69">
        <f>ROUNDDOWN(I10+I11,0)</f>
        <v>0</v>
      </c>
      <c r="N11" s="7" t="s">
        <v>4</v>
      </c>
      <c r="O11" s="9"/>
    </row>
    <row r="12" spans="1:15" ht="11.25" customHeight="1" thickBot="1" x14ac:dyDescent="0.25">
      <c r="A12" s="124"/>
      <c r="B12" s="17"/>
      <c r="C12" s="10"/>
      <c r="D12" s="70"/>
      <c r="E12" s="11"/>
      <c r="F12" s="12"/>
      <c r="G12" s="78"/>
      <c r="H12" s="10"/>
      <c r="I12" s="75"/>
      <c r="J12" s="11"/>
      <c r="K12" s="13"/>
      <c r="L12" s="14"/>
      <c r="M12" s="70"/>
      <c r="N12" s="10"/>
      <c r="O12" s="13"/>
    </row>
    <row r="13" spans="1:15" ht="21" customHeight="1" x14ac:dyDescent="0.2">
      <c r="A13" s="123" t="str">
        <f>総括表明細!F1</f>
        <v>令和4年6月</v>
      </c>
      <c r="B13" s="16" t="s">
        <v>2</v>
      </c>
      <c r="C13" s="3" t="s">
        <v>1</v>
      </c>
      <c r="D13" s="68">
        <f t="shared" ref="D13" si="0">$D$4</f>
        <v>0</v>
      </c>
      <c r="E13" s="4" t="s">
        <v>4</v>
      </c>
      <c r="F13" s="2" t="s">
        <v>3</v>
      </c>
      <c r="G13" s="76">
        <f>in!$C$2</f>
        <v>295</v>
      </c>
      <c r="H13" s="2" t="s">
        <v>28</v>
      </c>
      <c r="I13" s="73">
        <f>ROUND(D13*G13*0.85,2)</f>
        <v>0</v>
      </c>
      <c r="J13" s="5" t="s">
        <v>4</v>
      </c>
      <c r="K13" s="9"/>
      <c r="L13" s="15"/>
      <c r="M13" s="79"/>
      <c r="N13" s="6"/>
      <c r="O13" s="9"/>
    </row>
    <row r="14" spans="1:15" ht="21" x14ac:dyDescent="0.2">
      <c r="A14" s="123"/>
      <c r="B14" s="16" t="s">
        <v>5</v>
      </c>
      <c r="C14" s="7" t="s">
        <v>1</v>
      </c>
      <c r="D14" s="69">
        <f>$D$5</f>
        <v>0</v>
      </c>
      <c r="E14" s="5" t="s">
        <v>4</v>
      </c>
      <c r="F14" s="2" t="s">
        <v>3</v>
      </c>
      <c r="G14" s="77">
        <f>in!G$2</f>
        <v>30007</v>
      </c>
      <c r="H14" s="6" t="s">
        <v>7</v>
      </c>
      <c r="I14" s="74">
        <f>ROUND(D14*G14,2)</f>
        <v>0</v>
      </c>
      <c r="J14" s="5" t="s">
        <v>4</v>
      </c>
      <c r="K14" s="9"/>
      <c r="L14" s="15"/>
      <c r="M14" s="69">
        <f>ROUNDDOWN(I13+I14,0)</f>
        <v>0</v>
      </c>
      <c r="N14" s="7" t="s">
        <v>4</v>
      </c>
      <c r="O14" s="9"/>
    </row>
    <row r="15" spans="1:15" ht="11.25" customHeight="1" thickBot="1" x14ac:dyDescent="0.25">
      <c r="A15" s="124"/>
      <c r="B15" s="17"/>
      <c r="C15" s="10"/>
      <c r="D15" s="70"/>
      <c r="E15" s="11"/>
      <c r="F15" s="12"/>
      <c r="G15" s="78"/>
      <c r="H15" s="10"/>
      <c r="I15" s="75"/>
      <c r="J15" s="11"/>
      <c r="K15" s="13"/>
      <c r="L15" s="14"/>
      <c r="M15" s="70"/>
      <c r="N15" s="10"/>
      <c r="O15" s="13"/>
    </row>
    <row r="16" spans="1:15" ht="21" customHeight="1" x14ac:dyDescent="0.2">
      <c r="A16" s="123" t="str">
        <f>総括表明細!G1</f>
        <v>令和4年7月</v>
      </c>
      <c r="B16" s="16" t="s">
        <v>2</v>
      </c>
      <c r="C16" s="3" t="s">
        <v>1</v>
      </c>
      <c r="D16" s="68">
        <f t="shared" ref="D16" si="1">$D$4</f>
        <v>0</v>
      </c>
      <c r="E16" s="4" t="s">
        <v>4</v>
      </c>
      <c r="F16" s="2" t="s">
        <v>3</v>
      </c>
      <c r="G16" s="76">
        <f>in!$C$2</f>
        <v>295</v>
      </c>
      <c r="H16" s="2" t="s">
        <v>28</v>
      </c>
      <c r="I16" s="73">
        <f>D16*G16*0.85</f>
        <v>0</v>
      </c>
      <c r="J16" s="5" t="s">
        <v>4</v>
      </c>
      <c r="K16" s="9"/>
      <c r="L16" s="15"/>
      <c r="M16" s="79"/>
      <c r="N16" s="6"/>
      <c r="O16" s="9"/>
    </row>
    <row r="17" spans="1:15" ht="21" x14ac:dyDescent="0.2">
      <c r="A17" s="123"/>
      <c r="B17" s="16" t="s">
        <v>6</v>
      </c>
      <c r="C17" s="7" t="s">
        <v>1</v>
      </c>
      <c r="D17" s="69">
        <f>単価表※ここの黄色セルに入力!F35</f>
        <v>0</v>
      </c>
      <c r="E17" s="5" t="s">
        <v>4</v>
      </c>
      <c r="F17" s="2" t="s">
        <v>3</v>
      </c>
      <c r="G17" s="77">
        <f>in!H$2</f>
        <v>37200</v>
      </c>
      <c r="H17" s="6" t="s">
        <v>7</v>
      </c>
      <c r="I17" s="74">
        <f>D17*G17</f>
        <v>0</v>
      </c>
      <c r="J17" s="5" t="s">
        <v>4</v>
      </c>
      <c r="K17" s="9"/>
      <c r="L17" s="15"/>
      <c r="M17" s="69">
        <f>ROUNDDOWN(I16+I17,0)</f>
        <v>0</v>
      </c>
      <c r="N17" s="7" t="s">
        <v>4</v>
      </c>
      <c r="O17" s="9"/>
    </row>
    <row r="18" spans="1:15" ht="11.25" customHeight="1" thickBot="1" x14ac:dyDescent="0.25">
      <c r="A18" s="124"/>
      <c r="B18" s="17"/>
      <c r="C18" s="10"/>
      <c r="D18" s="70"/>
      <c r="E18" s="11"/>
      <c r="F18" s="12"/>
      <c r="G18" s="78"/>
      <c r="H18" s="10"/>
      <c r="I18" s="75"/>
      <c r="J18" s="11"/>
      <c r="K18" s="13"/>
      <c r="L18" s="14"/>
      <c r="M18" s="70"/>
      <c r="N18" s="10"/>
      <c r="O18" s="13"/>
    </row>
    <row r="19" spans="1:15" ht="21" customHeight="1" x14ac:dyDescent="0.2">
      <c r="A19" s="123" t="str">
        <f>総括表明細!H1</f>
        <v>令和4年8月</v>
      </c>
      <c r="B19" s="16" t="s">
        <v>2</v>
      </c>
      <c r="C19" s="3" t="s">
        <v>1</v>
      </c>
      <c r="D19" s="68">
        <f t="shared" ref="D19" si="2">$D$4</f>
        <v>0</v>
      </c>
      <c r="E19" s="4" t="s">
        <v>4</v>
      </c>
      <c r="F19" s="2" t="s">
        <v>3</v>
      </c>
      <c r="G19" s="76">
        <f>in!$C$2</f>
        <v>295</v>
      </c>
      <c r="H19" s="2" t="s">
        <v>28</v>
      </c>
      <c r="I19" s="73">
        <f>ROUND(D19*G19*0.85,2)</f>
        <v>0</v>
      </c>
      <c r="J19" s="5" t="s">
        <v>4</v>
      </c>
      <c r="K19" s="9"/>
      <c r="L19" s="15"/>
      <c r="M19" s="79"/>
      <c r="N19" s="6"/>
      <c r="O19" s="9"/>
    </row>
    <row r="20" spans="1:15" ht="21" x14ac:dyDescent="0.2">
      <c r="A20" s="123"/>
      <c r="B20" s="16" t="s">
        <v>6</v>
      </c>
      <c r="C20" s="7" t="s">
        <v>1</v>
      </c>
      <c r="D20" s="69">
        <f>D17</f>
        <v>0</v>
      </c>
      <c r="E20" s="5" t="s">
        <v>4</v>
      </c>
      <c r="F20" s="2" t="s">
        <v>3</v>
      </c>
      <c r="G20" s="77">
        <f>in!I$2</f>
        <v>33239</v>
      </c>
      <c r="H20" s="6" t="s">
        <v>7</v>
      </c>
      <c r="I20" s="74">
        <f>ROUND(D20*G20,2)</f>
        <v>0</v>
      </c>
      <c r="J20" s="5" t="s">
        <v>4</v>
      </c>
      <c r="K20" s="9"/>
      <c r="L20" s="15"/>
      <c r="M20" s="69">
        <f>ROUNDDOWN(I19+I20,0)</f>
        <v>0</v>
      </c>
      <c r="N20" s="7" t="s">
        <v>4</v>
      </c>
      <c r="O20" s="9"/>
    </row>
    <row r="21" spans="1:15" ht="11.25" customHeight="1" thickBot="1" x14ac:dyDescent="0.25">
      <c r="A21" s="124"/>
      <c r="B21" s="17"/>
      <c r="C21" s="10"/>
      <c r="D21" s="70"/>
      <c r="E21" s="11"/>
      <c r="F21" s="12"/>
      <c r="G21" s="78"/>
      <c r="H21" s="10"/>
      <c r="I21" s="75"/>
      <c r="J21" s="11"/>
      <c r="K21" s="13"/>
      <c r="L21" s="14"/>
      <c r="M21" s="70"/>
      <c r="N21" s="10"/>
      <c r="O21" s="13"/>
    </row>
    <row r="22" spans="1:15" ht="21" customHeight="1" x14ac:dyDescent="0.2">
      <c r="A22" s="123" t="str">
        <f>総括表明細!I1</f>
        <v>令和4年9月</v>
      </c>
      <c r="B22" s="16" t="s">
        <v>2</v>
      </c>
      <c r="C22" s="3" t="s">
        <v>1</v>
      </c>
      <c r="D22" s="68">
        <f t="shared" ref="D22" si="3">$D$4</f>
        <v>0</v>
      </c>
      <c r="E22" s="4" t="s">
        <v>4</v>
      </c>
      <c r="F22" s="2" t="s">
        <v>3</v>
      </c>
      <c r="G22" s="76">
        <f>in!$C$2</f>
        <v>295</v>
      </c>
      <c r="H22" s="2" t="s">
        <v>28</v>
      </c>
      <c r="I22" s="73">
        <f>ROUND(D22*G22*0.85,2)</f>
        <v>0</v>
      </c>
      <c r="J22" s="5" t="s">
        <v>4</v>
      </c>
      <c r="K22" s="9"/>
      <c r="L22" s="15"/>
      <c r="M22" s="79"/>
      <c r="N22" s="6"/>
      <c r="O22" s="9"/>
    </row>
    <row r="23" spans="1:15" ht="21" x14ac:dyDescent="0.2">
      <c r="A23" s="123"/>
      <c r="B23" s="16" t="s">
        <v>6</v>
      </c>
      <c r="C23" s="7" t="s">
        <v>1</v>
      </c>
      <c r="D23" s="69">
        <f>D20</f>
        <v>0</v>
      </c>
      <c r="E23" s="5" t="s">
        <v>4</v>
      </c>
      <c r="F23" s="2" t="s">
        <v>3</v>
      </c>
      <c r="G23" s="77">
        <f>in!J$2</f>
        <v>40202</v>
      </c>
      <c r="H23" s="6" t="s">
        <v>7</v>
      </c>
      <c r="I23" s="74">
        <f>ROUND(D23*G23,2)</f>
        <v>0</v>
      </c>
      <c r="J23" s="5" t="s">
        <v>4</v>
      </c>
      <c r="K23" s="9"/>
      <c r="L23" s="15"/>
      <c r="M23" s="69">
        <f>ROUNDDOWN(I22+I23,0)</f>
        <v>0</v>
      </c>
      <c r="N23" s="7" t="s">
        <v>4</v>
      </c>
      <c r="O23" s="9"/>
    </row>
    <row r="24" spans="1:15" ht="11.25" customHeight="1" thickBot="1" x14ac:dyDescent="0.25">
      <c r="A24" s="124"/>
      <c r="B24" s="17"/>
      <c r="C24" s="10"/>
      <c r="D24" s="70"/>
      <c r="E24" s="11"/>
      <c r="F24" s="12"/>
      <c r="G24" s="78"/>
      <c r="H24" s="10"/>
      <c r="I24" s="75"/>
      <c r="J24" s="11"/>
      <c r="K24" s="13"/>
      <c r="L24" s="14"/>
      <c r="M24" s="70"/>
      <c r="N24" s="10"/>
      <c r="O24" s="13"/>
    </row>
    <row r="25" spans="1:15" ht="21" customHeight="1" x14ac:dyDescent="0.2">
      <c r="A25" s="123" t="str">
        <f>総括表明細!J1</f>
        <v>令和4年10月</v>
      </c>
      <c r="B25" s="16" t="s">
        <v>2</v>
      </c>
      <c r="C25" s="3" t="s">
        <v>1</v>
      </c>
      <c r="D25" s="68">
        <f t="shared" ref="D25:D28" si="4">$D$4</f>
        <v>0</v>
      </c>
      <c r="E25" s="4" t="s">
        <v>4</v>
      </c>
      <c r="F25" s="2" t="s">
        <v>3</v>
      </c>
      <c r="G25" s="76">
        <f>in!$C$2</f>
        <v>295</v>
      </c>
      <c r="H25" s="2" t="s">
        <v>28</v>
      </c>
      <c r="I25" s="73">
        <f>D25*G25*0.85</f>
        <v>0</v>
      </c>
      <c r="J25" s="5" t="s">
        <v>4</v>
      </c>
      <c r="K25" s="9"/>
      <c r="L25" s="15"/>
      <c r="M25" s="79"/>
      <c r="N25" s="6"/>
      <c r="O25" s="9"/>
    </row>
    <row r="26" spans="1:15" ht="21" x14ac:dyDescent="0.2">
      <c r="A26" s="123"/>
      <c r="B26" s="16" t="s">
        <v>5</v>
      </c>
      <c r="C26" s="7" t="s">
        <v>1</v>
      </c>
      <c r="D26" s="69">
        <f t="shared" ref="D26" si="5">$D$5</f>
        <v>0</v>
      </c>
      <c r="E26" s="5" t="s">
        <v>4</v>
      </c>
      <c r="F26" s="2" t="s">
        <v>3</v>
      </c>
      <c r="G26" s="77">
        <f>in!K$2</f>
        <v>36196</v>
      </c>
      <c r="H26" s="6" t="s">
        <v>7</v>
      </c>
      <c r="I26" s="74">
        <f>D26*G26</f>
        <v>0</v>
      </c>
      <c r="J26" s="5" t="s">
        <v>4</v>
      </c>
      <c r="K26" s="9"/>
      <c r="L26" s="15"/>
      <c r="M26" s="69">
        <f>ROUNDDOWN(I25+I26,0)</f>
        <v>0</v>
      </c>
      <c r="N26" s="7" t="s">
        <v>4</v>
      </c>
      <c r="O26" s="9"/>
    </row>
    <row r="27" spans="1:15" ht="11.25" customHeight="1" thickBot="1" x14ac:dyDescent="0.25">
      <c r="A27" s="124"/>
      <c r="B27" s="17"/>
      <c r="C27" s="10"/>
      <c r="D27" s="70"/>
      <c r="E27" s="11"/>
      <c r="F27" s="12"/>
      <c r="G27" s="78"/>
      <c r="H27" s="10"/>
      <c r="I27" s="75"/>
      <c r="J27" s="11"/>
      <c r="K27" s="13"/>
      <c r="L27" s="14"/>
      <c r="M27" s="70"/>
      <c r="N27" s="10"/>
      <c r="O27" s="13"/>
    </row>
    <row r="28" spans="1:15" ht="21" customHeight="1" x14ac:dyDescent="0.2">
      <c r="A28" s="123" t="str">
        <f>総括表明細!K1</f>
        <v>令和4年11月</v>
      </c>
      <c r="B28" s="16" t="s">
        <v>2</v>
      </c>
      <c r="C28" s="3" t="s">
        <v>1</v>
      </c>
      <c r="D28" s="68">
        <f t="shared" si="4"/>
        <v>0</v>
      </c>
      <c r="E28" s="4" t="s">
        <v>4</v>
      </c>
      <c r="F28" s="2" t="s">
        <v>3</v>
      </c>
      <c r="G28" s="76">
        <f>in!$C$2</f>
        <v>295</v>
      </c>
      <c r="H28" s="2" t="s">
        <v>28</v>
      </c>
      <c r="I28" s="73">
        <f>ROUND(D28*G28*0.85,2)</f>
        <v>0</v>
      </c>
      <c r="J28" s="5" t="s">
        <v>4</v>
      </c>
      <c r="K28" s="9"/>
      <c r="L28" s="15"/>
      <c r="M28" s="79"/>
      <c r="N28" s="6"/>
      <c r="O28" s="9"/>
    </row>
    <row r="29" spans="1:15" ht="21" x14ac:dyDescent="0.2">
      <c r="A29" s="123"/>
      <c r="B29" s="16" t="s">
        <v>5</v>
      </c>
      <c r="C29" s="7" t="s">
        <v>1</v>
      </c>
      <c r="D29" s="69">
        <f t="shared" ref="D29" si="6">$D$5</f>
        <v>0</v>
      </c>
      <c r="E29" s="5" t="s">
        <v>4</v>
      </c>
      <c r="F29" s="2" t="s">
        <v>3</v>
      </c>
      <c r="G29" s="77">
        <f>in!L$2</f>
        <v>36478</v>
      </c>
      <c r="H29" s="6" t="s">
        <v>7</v>
      </c>
      <c r="I29" s="74">
        <f>ROUND(D29*G29,2)</f>
        <v>0</v>
      </c>
      <c r="J29" s="5" t="s">
        <v>4</v>
      </c>
      <c r="K29" s="9"/>
      <c r="L29" s="15"/>
      <c r="M29" s="69">
        <f>ROUNDDOWN(I28+I29,0)</f>
        <v>0</v>
      </c>
      <c r="N29" s="7" t="s">
        <v>4</v>
      </c>
      <c r="O29" s="9"/>
    </row>
    <row r="30" spans="1:15" ht="11.25" customHeight="1" thickBot="1" x14ac:dyDescent="0.25">
      <c r="A30" s="124"/>
      <c r="B30" s="17"/>
      <c r="C30" s="10"/>
      <c r="D30" s="70"/>
      <c r="E30" s="11"/>
      <c r="F30" s="12"/>
      <c r="G30" s="78"/>
      <c r="H30" s="10"/>
      <c r="I30" s="75"/>
      <c r="J30" s="11"/>
      <c r="K30" s="13"/>
      <c r="L30" s="14"/>
      <c r="M30" s="70"/>
      <c r="N30" s="10"/>
      <c r="O30" s="13"/>
    </row>
    <row r="31" spans="1:15" ht="21" customHeight="1" x14ac:dyDescent="0.2">
      <c r="A31" s="123" t="str">
        <f>総括表明細!L1</f>
        <v>令和4年12月</v>
      </c>
      <c r="B31" s="16" t="s">
        <v>2</v>
      </c>
      <c r="C31" s="3" t="s">
        <v>1</v>
      </c>
      <c r="D31" s="68">
        <f t="shared" ref="D31" si="7">$D$4</f>
        <v>0</v>
      </c>
      <c r="E31" s="4" t="s">
        <v>4</v>
      </c>
      <c r="F31" s="2" t="s">
        <v>3</v>
      </c>
      <c r="G31" s="76">
        <f>in!$C$2</f>
        <v>295</v>
      </c>
      <c r="H31" s="2" t="s">
        <v>28</v>
      </c>
      <c r="I31" s="73">
        <f>ROUND(D31*G31*0.85,2)</f>
        <v>0</v>
      </c>
      <c r="J31" s="5" t="s">
        <v>4</v>
      </c>
      <c r="K31" s="9"/>
      <c r="L31" s="15"/>
      <c r="M31" s="79"/>
      <c r="N31" s="6"/>
      <c r="O31" s="9"/>
    </row>
    <row r="32" spans="1:15" ht="21" x14ac:dyDescent="0.2">
      <c r="A32" s="123"/>
      <c r="B32" s="16" t="s">
        <v>5</v>
      </c>
      <c r="C32" s="7" t="s">
        <v>1</v>
      </c>
      <c r="D32" s="69">
        <f t="shared" ref="D32" si="8">$D$5</f>
        <v>0</v>
      </c>
      <c r="E32" s="5" t="s">
        <v>4</v>
      </c>
      <c r="F32" s="2" t="s">
        <v>3</v>
      </c>
      <c r="G32" s="77">
        <f>in!M$2</f>
        <v>31675</v>
      </c>
      <c r="H32" s="6" t="s">
        <v>7</v>
      </c>
      <c r="I32" s="74">
        <f>ROUND(D32*G32,2)</f>
        <v>0</v>
      </c>
      <c r="J32" s="5" t="s">
        <v>4</v>
      </c>
      <c r="K32" s="9"/>
      <c r="L32" s="15"/>
      <c r="M32" s="69">
        <f>ROUNDDOWN(I31+I32,0)</f>
        <v>0</v>
      </c>
      <c r="N32" s="7" t="s">
        <v>4</v>
      </c>
      <c r="O32" s="9"/>
    </row>
    <row r="33" spans="1:15" ht="11.25" customHeight="1" thickBot="1" x14ac:dyDescent="0.25">
      <c r="A33" s="124"/>
      <c r="B33" s="17"/>
      <c r="C33" s="10"/>
      <c r="D33" s="70"/>
      <c r="E33" s="11"/>
      <c r="F33" s="12"/>
      <c r="G33" s="78"/>
      <c r="H33" s="10"/>
      <c r="I33" s="75"/>
      <c r="J33" s="11"/>
      <c r="K33" s="13"/>
      <c r="L33" s="14"/>
      <c r="M33" s="70"/>
      <c r="N33" s="10"/>
      <c r="O33" s="13"/>
    </row>
    <row r="34" spans="1:15" ht="21" customHeight="1" x14ac:dyDescent="0.2">
      <c r="A34" s="123" t="str">
        <f>総括表明細!M1</f>
        <v>令和5年1月</v>
      </c>
      <c r="B34" s="16" t="s">
        <v>2</v>
      </c>
      <c r="C34" s="3" t="s">
        <v>1</v>
      </c>
      <c r="D34" s="68">
        <f t="shared" ref="D34" si="9">$D$4</f>
        <v>0</v>
      </c>
      <c r="E34" s="4" t="s">
        <v>4</v>
      </c>
      <c r="F34" s="2" t="s">
        <v>3</v>
      </c>
      <c r="G34" s="76">
        <f>in!$C$2</f>
        <v>295</v>
      </c>
      <c r="H34" s="2" t="s">
        <v>28</v>
      </c>
      <c r="I34" s="73">
        <f>D34*G34*0.85</f>
        <v>0</v>
      </c>
      <c r="J34" s="5" t="s">
        <v>4</v>
      </c>
      <c r="K34" s="9"/>
      <c r="L34" s="15"/>
      <c r="M34" s="79"/>
      <c r="N34" s="6"/>
      <c r="O34" s="9"/>
    </row>
    <row r="35" spans="1:15" ht="21" x14ac:dyDescent="0.2">
      <c r="A35" s="123"/>
      <c r="B35" s="16" t="s">
        <v>5</v>
      </c>
      <c r="C35" s="7" t="s">
        <v>1</v>
      </c>
      <c r="D35" s="69">
        <f t="shared" ref="D35" si="10">$D$5</f>
        <v>0</v>
      </c>
      <c r="E35" s="5" t="s">
        <v>4</v>
      </c>
      <c r="F35" s="2" t="s">
        <v>3</v>
      </c>
      <c r="G35" s="77">
        <f>in!N$2</f>
        <v>24113</v>
      </c>
      <c r="H35" s="6" t="s">
        <v>7</v>
      </c>
      <c r="I35" s="74">
        <f>D35*G35</f>
        <v>0</v>
      </c>
      <c r="J35" s="5" t="s">
        <v>4</v>
      </c>
      <c r="K35" s="9"/>
      <c r="L35" s="15"/>
      <c r="M35" s="69">
        <f>ROUNDDOWN(I34+I35,0)</f>
        <v>0</v>
      </c>
      <c r="N35" s="7" t="s">
        <v>4</v>
      </c>
      <c r="O35" s="9"/>
    </row>
    <row r="36" spans="1:15" ht="11.25" customHeight="1" thickBot="1" x14ac:dyDescent="0.25">
      <c r="A36" s="124"/>
      <c r="B36" s="17"/>
      <c r="C36" s="10"/>
      <c r="D36" s="70"/>
      <c r="E36" s="11"/>
      <c r="F36" s="12"/>
      <c r="G36" s="78"/>
      <c r="H36" s="10"/>
      <c r="I36" s="75"/>
      <c r="J36" s="11"/>
      <c r="K36" s="13"/>
      <c r="L36" s="14"/>
      <c r="M36" s="70"/>
      <c r="N36" s="10"/>
      <c r="O36" s="13"/>
    </row>
    <row r="37" spans="1:15" ht="21" customHeight="1" x14ac:dyDescent="0.2">
      <c r="A37" s="123" t="str">
        <f>総括表明細!N1</f>
        <v>令和5年2月</v>
      </c>
      <c r="B37" s="16" t="s">
        <v>2</v>
      </c>
      <c r="C37" s="3" t="s">
        <v>1</v>
      </c>
      <c r="D37" s="68">
        <f t="shared" ref="D37" si="11">$D$4</f>
        <v>0</v>
      </c>
      <c r="E37" s="4" t="s">
        <v>4</v>
      </c>
      <c r="F37" s="2" t="s">
        <v>3</v>
      </c>
      <c r="G37" s="76">
        <f>in!$C$2</f>
        <v>295</v>
      </c>
      <c r="H37" s="2" t="s">
        <v>28</v>
      </c>
      <c r="I37" s="73">
        <f>ROUND(D37*G37*0.85,2)</f>
        <v>0</v>
      </c>
      <c r="J37" s="5" t="s">
        <v>4</v>
      </c>
      <c r="K37" s="9"/>
      <c r="L37" s="15"/>
      <c r="M37" s="79"/>
      <c r="N37" s="6"/>
      <c r="O37" s="9"/>
    </row>
    <row r="38" spans="1:15" ht="21" x14ac:dyDescent="0.2">
      <c r="A38" s="123"/>
      <c r="B38" s="16" t="s">
        <v>5</v>
      </c>
      <c r="C38" s="7" t="s">
        <v>1</v>
      </c>
      <c r="D38" s="69">
        <f t="shared" ref="D38" si="12">$D$5</f>
        <v>0</v>
      </c>
      <c r="E38" s="5" t="s">
        <v>4</v>
      </c>
      <c r="F38" s="2" t="s">
        <v>3</v>
      </c>
      <c r="G38" s="77">
        <f>in!O$2</f>
        <v>35401</v>
      </c>
      <c r="H38" s="6" t="s">
        <v>7</v>
      </c>
      <c r="I38" s="74">
        <f>ROUND(D38*G38,2)</f>
        <v>0</v>
      </c>
      <c r="J38" s="5" t="s">
        <v>4</v>
      </c>
      <c r="K38" s="9"/>
      <c r="L38" s="15"/>
      <c r="M38" s="69">
        <f>ROUNDDOWN(I37+I38,0)</f>
        <v>0</v>
      </c>
      <c r="N38" s="7" t="s">
        <v>4</v>
      </c>
      <c r="O38" s="9"/>
    </row>
    <row r="39" spans="1:15" ht="11.25" customHeight="1" thickBot="1" x14ac:dyDescent="0.25">
      <c r="A39" s="124"/>
      <c r="B39" s="17"/>
      <c r="C39" s="10"/>
      <c r="D39" s="42"/>
      <c r="E39" s="11"/>
      <c r="F39" s="12"/>
      <c r="G39" s="78"/>
      <c r="H39" s="10"/>
      <c r="I39" s="75"/>
      <c r="J39" s="11"/>
      <c r="K39" s="13"/>
      <c r="L39" s="14"/>
      <c r="M39" s="70"/>
      <c r="N39" s="10"/>
      <c r="O39" s="13"/>
    </row>
    <row r="40" spans="1:15" ht="11.25" customHeight="1" x14ac:dyDescent="0.2">
      <c r="A40" s="35"/>
      <c r="B40" s="36"/>
      <c r="C40" s="6"/>
      <c r="D40" s="43"/>
      <c r="E40" s="34"/>
      <c r="F40" s="2"/>
      <c r="G40" s="8"/>
      <c r="H40" s="6"/>
      <c r="I40" s="45"/>
      <c r="J40" s="34"/>
      <c r="K40" s="6"/>
      <c r="L40" s="6"/>
      <c r="M40" s="6"/>
      <c r="N40" s="6"/>
      <c r="O40" s="6"/>
    </row>
    <row r="41" spans="1:15" ht="9" customHeight="1" x14ac:dyDescent="0.2">
      <c r="A41" s="35"/>
      <c r="B41" s="36"/>
      <c r="C41" s="6"/>
      <c r="D41" s="43"/>
      <c r="E41" s="34"/>
      <c r="F41" s="2"/>
      <c r="G41" s="8"/>
      <c r="H41" s="6"/>
      <c r="I41" s="45"/>
      <c r="J41" s="34"/>
      <c r="K41" s="6"/>
      <c r="L41" s="6"/>
      <c r="M41" s="6"/>
      <c r="N41" s="6"/>
      <c r="O41" s="6"/>
    </row>
    <row r="42" spans="1:15" ht="27" customHeight="1" thickBot="1" x14ac:dyDescent="0.25">
      <c r="A42" s="35"/>
      <c r="B42" s="36"/>
      <c r="C42" s="6"/>
      <c r="D42" s="43"/>
      <c r="E42" s="34"/>
      <c r="F42" s="2"/>
      <c r="G42" s="58"/>
      <c r="H42" s="6"/>
      <c r="I42" s="126" t="s">
        <v>30</v>
      </c>
      <c r="J42" s="126"/>
      <c r="K42" s="126"/>
      <c r="L42" s="126"/>
      <c r="M42" s="38">
        <f>M5+M8+M11+M14+M17+M20+M23+M26+M29+M32+M35+M38</f>
        <v>0</v>
      </c>
      <c r="N42" s="37" t="s">
        <v>4</v>
      </c>
      <c r="O42" s="6"/>
    </row>
    <row r="43" spans="1:15" ht="6" customHeight="1" thickTop="1" x14ac:dyDescent="0.2">
      <c r="A43" s="35"/>
      <c r="B43" s="36"/>
      <c r="C43" s="6"/>
      <c r="D43" s="43"/>
      <c r="E43" s="34"/>
      <c r="F43" s="2"/>
      <c r="G43" s="8"/>
      <c r="H43" s="6"/>
      <c r="I43" s="45"/>
      <c r="J43" s="34"/>
      <c r="K43" s="6"/>
      <c r="L43" s="6"/>
      <c r="M43" s="6"/>
      <c r="N43" s="6"/>
      <c r="O43" s="6"/>
    </row>
    <row r="44" spans="1:15" ht="19.5" customHeight="1" x14ac:dyDescent="0.15">
      <c r="A44" s="125" t="s">
        <v>29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5" x14ac:dyDescent="0.15">
      <c r="G45" s="65">
        <f>G38+G35+G32+G29+G26+G23+G20+G17+G14+G11+G8+G5</f>
        <v>360189</v>
      </c>
    </row>
  </sheetData>
  <sheetProtection password="D821" sheet="1" objects="1" scenarios="1"/>
  <mergeCells count="18">
    <mergeCell ref="A44:M44"/>
    <mergeCell ref="A4:A6"/>
    <mergeCell ref="A7:A9"/>
    <mergeCell ref="A10:A12"/>
    <mergeCell ref="A13:A15"/>
    <mergeCell ref="A16:A18"/>
    <mergeCell ref="I42:L42"/>
    <mergeCell ref="A19:A21"/>
    <mergeCell ref="A22:A24"/>
    <mergeCell ref="A25:A27"/>
    <mergeCell ref="A28:A30"/>
    <mergeCell ref="A31:A33"/>
    <mergeCell ref="A34:A36"/>
    <mergeCell ref="J1:K1"/>
    <mergeCell ref="M1:O1"/>
    <mergeCell ref="B3:K3"/>
    <mergeCell ref="L3:O3"/>
    <mergeCell ref="A37:A39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zoomScale="120" zoomScaleNormal="100" zoomScaleSheetLayoutView="120" workbookViewId="0">
      <selection activeCell="D32" sqref="D32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1" customWidth="1"/>
    <col min="5" max="6" width="3.375" bestFit="1" customWidth="1"/>
    <col min="7" max="7" width="7.875" customWidth="1"/>
    <col min="8" max="8" width="14.75" customWidth="1"/>
    <col min="9" max="9" width="15.125" style="41" customWidth="1"/>
    <col min="10" max="10" width="2.75" style="57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18"/>
      <c r="K1" s="118"/>
      <c r="L1" s="56"/>
      <c r="M1" s="119" t="s">
        <v>27</v>
      </c>
      <c r="N1" s="119"/>
      <c r="O1" s="119"/>
    </row>
    <row r="2" spans="1:15" ht="22.5" customHeight="1" thickBot="1" x14ac:dyDescent="0.2">
      <c r="A2" s="18" t="s">
        <v>44</v>
      </c>
    </row>
    <row r="3" spans="1:15" ht="22.5" customHeight="1" thickBot="1" x14ac:dyDescent="0.2">
      <c r="A3" s="1" t="s">
        <v>0</v>
      </c>
      <c r="B3" s="120" t="s">
        <v>25</v>
      </c>
      <c r="C3" s="121"/>
      <c r="D3" s="121"/>
      <c r="E3" s="121"/>
      <c r="F3" s="121"/>
      <c r="G3" s="121"/>
      <c r="H3" s="121"/>
      <c r="I3" s="121"/>
      <c r="J3" s="121"/>
      <c r="K3" s="122"/>
      <c r="L3" s="120" t="s">
        <v>26</v>
      </c>
      <c r="M3" s="121"/>
      <c r="N3" s="121"/>
      <c r="O3" s="122"/>
    </row>
    <row r="4" spans="1:15" ht="21" customHeight="1" x14ac:dyDescent="0.2">
      <c r="A4" s="123" t="str">
        <f>総括表明細!C1</f>
        <v>令和4年3月</v>
      </c>
      <c r="B4" s="16" t="s">
        <v>2</v>
      </c>
      <c r="C4" s="3" t="s">
        <v>1</v>
      </c>
      <c r="D4" s="71">
        <f>単価表※ここの黄色セルに入力!F26</f>
        <v>0</v>
      </c>
      <c r="E4" s="4" t="s">
        <v>4</v>
      </c>
      <c r="F4" s="2" t="s">
        <v>3</v>
      </c>
      <c r="G4" s="76">
        <f>in!$C$3</f>
        <v>272</v>
      </c>
      <c r="H4" s="2" t="s">
        <v>28</v>
      </c>
      <c r="I4" s="73">
        <f>ROUND(D4*G4*0.85,2)</f>
        <v>0</v>
      </c>
      <c r="J4" s="5" t="s">
        <v>4</v>
      </c>
      <c r="K4" s="9"/>
      <c r="L4" s="15"/>
      <c r="M4" s="79"/>
      <c r="N4" s="6"/>
      <c r="O4" s="9"/>
    </row>
    <row r="5" spans="1:15" ht="21" x14ac:dyDescent="0.2">
      <c r="A5" s="123"/>
      <c r="B5" s="16" t="s">
        <v>5</v>
      </c>
      <c r="C5" s="7" t="s">
        <v>1</v>
      </c>
      <c r="D5" s="72">
        <f>単価表※ここの黄色セルに入力!F31</f>
        <v>0</v>
      </c>
      <c r="E5" s="5" t="s">
        <v>4</v>
      </c>
      <c r="F5" s="2" t="s">
        <v>3</v>
      </c>
      <c r="G5" s="77">
        <f>in!D$3</f>
        <v>36619</v>
      </c>
      <c r="H5" s="6" t="s">
        <v>7</v>
      </c>
      <c r="I5" s="74">
        <f>ROUND(D5*G5,2)</f>
        <v>0</v>
      </c>
      <c r="J5" s="5" t="s">
        <v>4</v>
      </c>
      <c r="K5" s="9"/>
      <c r="L5" s="15"/>
      <c r="M5" s="69">
        <f>ROUNDDOWN(I4+I5,0)</f>
        <v>0</v>
      </c>
      <c r="N5" s="7" t="s">
        <v>4</v>
      </c>
      <c r="O5" s="9"/>
    </row>
    <row r="6" spans="1:15" ht="11.25" customHeight="1" thickBot="1" x14ac:dyDescent="0.25">
      <c r="A6" s="124"/>
      <c r="B6" s="17"/>
      <c r="C6" s="10"/>
      <c r="D6" s="70"/>
      <c r="E6" s="11"/>
      <c r="F6" s="12"/>
      <c r="G6" s="78"/>
      <c r="H6" s="10"/>
      <c r="I6" s="75"/>
      <c r="J6" s="11"/>
      <c r="K6" s="13"/>
      <c r="L6" s="14"/>
      <c r="M6" s="70"/>
      <c r="N6" s="10"/>
      <c r="O6" s="13"/>
    </row>
    <row r="7" spans="1:15" ht="21" customHeight="1" x14ac:dyDescent="0.2">
      <c r="A7" s="123" t="str">
        <f>総括表明細!D1</f>
        <v>令和4年4月</v>
      </c>
      <c r="B7" s="16" t="s">
        <v>2</v>
      </c>
      <c r="C7" s="3" t="s">
        <v>1</v>
      </c>
      <c r="D7" s="68">
        <f>$D$4</f>
        <v>0</v>
      </c>
      <c r="E7" s="4" t="s">
        <v>4</v>
      </c>
      <c r="F7" s="2" t="s">
        <v>3</v>
      </c>
      <c r="G7" s="76">
        <f>in!$C$3</f>
        <v>272</v>
      </c>
      <c r="H7" s="2" t="s">
        <v>28</v>
      </c>
      <c r="I7" s="73">
        <f>D7*G7*0.85</f>
        <v>0</v>
      </c>
      <c r="J7" s="5" t="s">
        <v>4</v>
      </c>
      <c r="K7" s="9"/>
      <c r="L7" s="15"/>
      <c r="M7" s="79"/>
      <c r="N7" s="6"/>
      <c r="O7" s="9"/>
    </row>
    <row r="8" spans="1:15" ht="21" x14ac:dyDescent="0.2">
      <c r="A8" s="123"/>
      <c r="B8" s="16" t="s">
        <v>5</v>
      </c>
      <c r="C8" s="7" t="s">
        <v>1</v>
      </c>
      <c r="D8" s="69">
        <f>$D$5</f>
        <v>0</v>
      </c>
      <c r="E8" s="5" t="s">
        <v>4</v>
      </c>
      <c r="F8" s="2" t="s">
        <v>3</v>
      </c>
      <c r="G8" s="77">
        <f>in!E$3</f>
        <v>20669</v>
      </c>
      <c r="H8" s="6" t="s">
        <v>7</v>
      </c>
      <c r="I8" s="74">
        <f>D8*G8</f>
        <v>0</v>
      </c>
      <c r="J8" s="5" t="s">
        <v>4</v>
      </c>
      <c r="K8" s="9"/>
      <c r="L8" s="15"/>
      <c r="M8" s="69">
        <f>ROUNDDOWN(I7+I8,0)</f>
        <v>0</v>
      </c>
      <c r="N8" s="7" t="s">
        <v>4</v>
      </c>
      <c r="O8" s="9"/>
    </row>
    <row r="9" spans="1:15" ht="11.25" customHeight="1" thickBot="1" x14ac:dyDescent="0.25">
      <c r="A9" s="124"/>
      <c r="B9" s="17"/>
      <c r="C9" s="10"/>
      <c r="D9" s="70"/>
      <c r="E9" s="11"/>
      <c r="F9" s="12"/>
      <c r="G9" s="78"/>
      <c r="H9" s="10"/>
      <c r="I9" s="75"/>
      <c r="J9" s="11"/>
      <c r="K9" s="13"/>
      <c r="L9" s="14"/>
      <c r="M9" s="70"/>
      <c r="N9" s="10"/>
      <c r="O9" s="13"/>
    </row>
    <row r="10" spans="1:15" ht="21" customHeight="1" x14ac:dyDescent="0.2">
      <c r="A10" s="123" t="str">
        <f>総括表明細!E1</f>
        <v>令和4年5月</v>
      </c>
      <c r="B10" s="16" t="s">
        <v>2</v>
      </c>
      <c r="C10" s="3" t="s">
        <v>1</v>
      </c>
      <c r="D10" s="68">
        <f>$D$4</f>
        <v>0</v>
      </c>
      <c r="E10" s="4" t="s">
        <v>4</v>
      </c>
      <c r="F10" s="2" t="s">
        <v>3</v>
      </c>
      <c r="G10" s="76">
        <f>in!$C$3</f>
        <v>272</v>
      </c>
      <c r="H10" s="2" t="s">
        <v>28</v>
      </c>
      <c r="I10" s="73">
        <f>ROUND(D10*G10*0.85,2)</f>
        <v>0</v>
      </c>
      <c r="J10" s="5" t="s">
        <v>4</v>
      </c>
      <c r="K10" s="9"/>
      <c r="L10" s="15"/>
      <c r="M10" s="79"/>
      <c r="N10" s="6"/>
      <c r="O10" s="9"/>
    </row>
    <row r="11" spans="1:15" ht="21" x14ac:dyDescent="0.2">
      <c r="A11" s="123"/>
      <c r="B11" s="16" t="s">
        <v>5</v>
      </c>
      <c r="C11" s="7" t="s">
        <v>1</v>
      </c>
      <c r="D11" s="69">
        <f>$D$5</f>
        <v>0</v>
      </c>
      <c r="E11" s="5" t="s">
        <v>4</v>
      </c>
      <c r="F11" s="2" t="s">
        <v>3</v>
      </c>
      <c r="G11" s="77">
        <f>in!F$3</f>
        <v>17627</v>
      </c>
      <c r="H11" s="6" t="s">
        <v>7</v>
      </c>
      <c r="I11" s="74">
        <f>ROUND(D11*G11,2)</f>
        <v>0</v>
      </c>
      <c r="J11" s="5" t="s">
        <v>4</v>
      </c>
      <c r="K11" s="9"/>
      <c r="L11" s="15"/>
      <c r="M11" s="69">
        <f>ROUNDDOWN(I10+I11,0)</f>
        <v>0</v>
      </c>
      <c r="N11" s="7" t="s">
        <v>4</v>
      </c>
      <c r="O11" s="9"/>
    </row>
    <row r="12" spans="1:15" ht="11.25" customHeight="1" thickBot="1" x14ac:dyDescent="0.25">
      <c r="A12" s="124"/>
      <c r="B12" s="17"/>
      <c r="C12" s="10"/>
      <c r="D12" s="70"/>
      <c r="E12" s="11"/>
      <c r="F12" s="12"/>
      <c r="G12" s="78"/>
      <c r="H12" s="10"/>
      <c r="I12" s="75"/>
      <c r="J12" s="11"/>
      <c r="K12" s="13"/>
      <c r="L12" s="14"/>
      <c r="M12" s="70"/>
      <c r="N12" s="10"/>
      <c r="O12" s="13"/>
    </row>
    <row r="13" spans="1:15" ht="21" customHeight="1" x14ac:dyDescent="0.2">
      <c r="A13" s="123" t="str">
        <f>総括表明細!F1</f>
        <v>令和4年6月</v>
      </c>
      <c r="B13" s="16" t="s">
        <v>2</v>
      </c>
      <c r="C13" s="3" t="s">
        <v>1</v>
      </c>
      <c r="D13" s="68">
        <f t="shared" ref="D13" si="0">$D$4</f>
        <v>0</v>
      </c>
      <c r="E13" s="4" t="s">
        <v>4</v>
      </c>
      <c r="F13" s="2" t="s">
        <v>3</v>
      </c>
      <c r="G13" s="76">
        <f>in!$C$3</f>
        <v>272</v>
      </c>
      <c r="H13" s="2" t="s">
        <v>28</v>
      </c>
      <c r="I13" s="73">
        <f>ROUND(D13*G13*0.85,2)</f>
        <v>0</v>
      </c>
      <c r="J13" s="5" t="s">
        <v>4</v>
      </c>
      <c r="K13" s="9"/>
      <c r="L13" s="15"/>
      <c r="M13" s="79"/>
      <c r="N13" s="6"/>
      <c r="O13" s="9"/>
    </row>
    <row r="14" spans="1:15" ht="21" x14ac:dyDescent="0.2">
      <c r="A14" s="123"/>
      <c r="B14" s="16" t="s">
        <v>5</v>
      </c>
      <c r="C14" s="7" t="s">
        <v>1</v>
      </c>
      <c r="D14" s="69">
        <f>$D$5</f>
        <v>0</v>
      </c>
      <c r="E14" s="5" t="s">
        <v>4</v>
      </c>
      <c r="F14" s="2" t="s">
        <v>3</v>
      </c>
      <c r="G14" s="77">
        <f>in!G$3</f>
        <v>26339</v>
      </c>
      <c r="H14" s="6" t="s">
        <v>7</v>
      </c>
      <c r="I14" s="74">
        <f>ROUND(D14*G14,2)</f>
        <v>0</v>
      </c>
      <c r="J14" s="5" t="s">
        <v>4</v>
      </c>
      <c r="K14" s="9"/>
      <c r="L14" s="15"/>
      <c r="M14" s="69">
        <f>ROUNDDOWN(I13+I14,0)</f>
        <v>0</v>
      </c>
      <c r="N14" s="7" t="s">
        <v>4</v>
      </c>
      <c r="O14" s="9"/>
    </row>
    <row r="15" spans="1:15" ht="11.25" customHeight="1" thickBot="1" x14ac:dyDescent="0.25">
      <c r="A15" s="124"/>
      <c r="B15" s="17"/>
      <c r="C15" s="10"/>
      <c r="D15" s="70"/>
      <c r="E15" s="11"/>
      <c r="F15" s="12"/>
      <c r="G15" s="78"/>
      <c r="H15" s="10"/>
      <c r="I15" s="75"/>
      <c r="J15" s="11"/>
      <c r="K15" s="13"/>
      <c r="L15" s="14"/>
      <c r="M15" s="70"/>
      <c r="N15" s="10"/>
      <c r="O15" s="13"/>
    </row>
    <row r="16" spans="1:15" ht="21" customHeight="1" x14ac:dyDescent="0.2">
      <c r="A16" s="123" t="str">
        <f>総括表明細!G1</f>
        <v>令和4年7月</v>
      </c>
      <c r="B16" s="16" t="s">
        <v>2</v>
      </c>
      <c r="C16" s="3" t="s">
        <v>1</v>
      </c>
      <c r="D16" s="68">
        <f t="shared" ref="D16" si="1">$D$4</f>
        <v>0</v>
      </c>
      <c r="E16" s="4" t="s">
        <v>4</v>
      </c>
      <c r="F16" s="2" t="s">
        <v>3</v>
      </c>
      <c r="G16" s="76">
        <f>in!$C$3</f>
        <v>272</v>
      </c>
      <c r="H16" s="2" t="s">
        <v>28</v>
      </c>
      <c r="I16" s="73">
        <f>D16*G16*0.85</f>
        <v>0</v>
      </c>
      <c r="J16" s="5" t="s">
        <v>4</v>
      </c>
      <c r="K16" s="9"/>
      <c r="L16" s="15"/>
      <c r="M16" s="79"/>
      <c r="N16" s="6"/>
      <c r="O16" s="9"/>
    </row>
    <row r="17" spans="1:15" ht="21" x14ac:dyDescent="0.2">
      <c r="A17" s="123"/>
      <c r="B17" s="16" t="s">
        <v>6</v>
      </c>
      <c r="C17" s="7" t="s">
        <v>1</v>
      </c>
      <c r="D17" s="69">
        <f>単価表※ここの黄色セルに入力!F35</f>
        <v>0</v>
      </c>
      <c r="E17" s="5" t="s">
        <v>4</v>
      </c>
      <c r="F17" s="2" t="s">
        <v>3</v>
      </c>
      <c r="G17" s="77">
        <f>in!H$3</f>
        <v>41555</v>
      </c>
      <c r="H17" s="6" t="s">
        <v>7</v>
      </c>
      <c r="I17" s="74">
        <f>D17*G17</f>
        <v>0</v>
      </c>
      <c r="J17" s="5" t="s">
        <v>4</v>
      </c>
      <c r="K17" s="9"/>
      <c r="L17" s="15"/>
      <c r="M17" s="69">
        <f>ROUNDDOWN(I16+I17,0)</f>
        <v>0</v>
      </c>
      <c r="N17" s="7" t="s">
        <v>4</v>
      </c>
      <c r="O17" s="9"/>
    </row>
    <row r="18" spans="1:15" ht="11.25" customHeight="1" thickBot="1" x14ac:dyDescent="0.25">
      <c r="A18" s="124"/>
      <c r="B18" s="17"/>
      <c r="C18" s="10"/>
      <c r="D18" s="70"/>
      <c r="E18" s="11"/>
      <c r="F18" s="12"/>
      <c r="G18" s="78"/>
      <c r="H18" s="10"/>
      <c r="I18" s="75"/>
      <c r="J18" s="11"/>
      <c r="K18" s="13"/>
      <c r="L18" s="14"/>
      <c r="M18" s="70"/>
      <c r="N18" s="10"/>
      <c r="O18" s="13"/>
    </row>
    <row r="19" spans="1:15" ht="21" customHeight="1" x14ac:dyDescent="0.2">
      <c r="A19" s="123" t="str">
        <f>総括表明細!H1</f>
        <v>令和4年8月</v>
      </c>
      <c r="B19" s="16" t="s">
        <v>2</v>
      </c>
      <c r="C19" s="3" t="s">
        <v>1</v>
      </c>
      <c r="D19" s="68">
        <f t="shared" ref="D19" si="2">$D$4</f>
        <v>0</v>
      </c>
      <c r="E19" s="4" t="s">
        <v>4</v>
      </c>
      <c r="F19" s="2" t="s">
        <v>3</v>
      </c>
      <c r="G19" s="76">
        <f>in!$C$3</f>
        <v>272</v>
      </c>
      <c r="H19" s="2" t="s">
        <v>28</v>
      </c>
      <c r="I19" s="73">
        <f>ROUND(D19*G19*0.85,2)</f>
        <v>0</v>
      </c>
      <c r="J19" s="5" t="s">
        <v>4</v>
      </c>
      <c r="K19" s="9"/>
      <c r="L19" s="15"/>
      <c r="M19" s="79"/>
      <c r="N19" s="6"/>
      <c r="O19" s="9"/>
    </row>
    <row r="20" spans="1:15" ht="21" x14ac:dyDescent="0.2">
      <c r="A20" s="123"/>
      <c r="B20" s="16" t="s">
        <v>6</v>
      </c>
      <c r="C20" s="7" t="s">
        <v>1</v>
      </c>
      <c r="D20" s="69">
        <f>D17</f>
        <v>0</v>
      </c>
      <c r="E20" s="5" t="s">
        <v>4</v>
      </c>
      <c r="F20" s="2" t="s">
        <v>3</v>
      </c>
      <c r="G20" s="77">
        <f>in!I$3</f>
        <v>34294</v>
      </c>
      <c r="H20" s="6" t="s">
        <v>7</v>
      </c>
      <c r="I20" s="74">
        <f>ROUND(D20*G20,2)</f>
        <v>0</v>
      </c>
      <c r="J20" s="5" t="s">
        <v>4</v>
      </c>
      <c r="K20" s="9"/>
      <c r="L20" s="15"/>
      <c r="M20" s="69">
        <f>ROUNDDOWN(I19+I20,0)</f>
        <v>0</v>
      </c>
      <c r="N20" s="7" t="s">
        <v>4</v>
      </c>
      <c r="O20" s="9"/>
    </row>
    <row r="21" spans="1:15" ht="11.25" customHeight="1" thickBot="1" x14ac:dyDescent="0.25">
      <c r="A21" s="124"/>
      <c r="B21" s="17"/>
      <c r="C21" s="10"/>
      <c r="D21" s="70"/>
      <c r="E21" s="11"/>
      <c r="F21" s="12"/>
      <c r="G21" s="78"/>
      <c r="H21" s="10"/>
      <c r="I21" s="75"/>
      <c r="J21" s="11"/>
      <c r="K21" s="13"/>
      <c r="L21" s="14"/>
      <c r="M21" s="70"/>
      <c r="N21" s="10"/>
      <c r="O21" s="13"/>
    </row>
    <row r="22" spans="1:15" ht="21" customHeight="1" x14ac:dyDescent="0.2">
      <c r="A22" s="123" t="str">
        <f>総括表明細!I1</f>
        <v>令和4年9月</v>
      </c>
      <c r="B22" s="16" t="s">
        <v>2</v>
      </c>
      <c r="C22" s="3" t="s">
        <v>1</v>
      </c>
      <c r="D22" s="68">
        <f t="shared" ref="D22" si="3">$D$4</f>
        <v>0</v>
      </c>
      <c r="E22" s="4" t="s">
        <v>4</v>
      </c>
      <c r="F22" s="2" t="s">
        <v>3</v>
      </c>
      <c r="G22" s="76">
        <f>in!$C$3</f>
        <v>272</v>
      </c>
      <c r="H22" s="2" t="s">
        <v>28</v>
      </c>
      <c r="I22" s="73">
        <f>ROUND(D22*G22*0.85,2)</f>
        <v>0</v>
      </c>
      <c r="J22" s="5" t="s">
        <v>4</v>
      </c>
      <c r="K22" s="9"/>
      <c r="L22" s="15"/>
      <c r="M22" s="79"/>
      <c r="N22" s="6"/>
      <c r="O22" s="9"/>
    </row>
    <row r="23" spans="1:15" ht="21" x14ac:dyDescent="0.2">
      <c r="A23" s="123"/>
      <c r="B23" s="16" t="s">
        <v>6</v>
      </c>
      <c r="C23" s="7" t="s">
        <v>1</v>
      </c>
      <c r="D23" s="69">
        <f>D20</f>
        <v>0</v>
      </c>
      <c r="E23" s="5" t="s">
        <v>4</v>
      </c>
      <c r="F23" s="2" t="s">
        <v>3</v>
      </c>
      <c r="G23" s="77">
        <f>in!J$3</f>
        <v>31717</v>
      </c>
      <c r="H23" s="6" t="s">
        <v>7</v>
      </c>
      <c r="I23" s="74">
        <f>ROUND(D23*G23,2)</f>
        <v>0</v>
      </c>
      <c r="J23" s="5" t="s">
        <v>4</v>
      </c>
      <c r="K23" s="9"/>
      <c r="L23" s="15"/>
      <c r="M23" s="69">
        <f>ROUNDDOWN(I22+I23,0)</f>
        <v>0</v>
      </c>
      <c r="N23" s="7" t="s">
        <v>4</v>
      </c>
      <c r="O23" s="9"/>
    </row>
    <row r="24" spans="1:15" ht="11.25" customHeight="1" thickBot="1" x14ac:dyDescent="0.25">
      <c r="A24" s="124"/>
      <c r="B24" s="17"/>
      <c r="C24" s="10"/>
      <c r="D24" s="70"/>
      <c r="E24" s="11"/>
      <c r="F24" s="12"/>
      <c r="G24" s="78"/>
      <c r="H24" s="10"/>
      <c r="I24" s="75"/>
      <c r="J24" s="11"/>
      <c r="K24" s="13"/>
      <c r="L24" s="14"/>
      <c r="M24" s="70"/>
      <c r="N24" s="10"/>
      <c r="O24" s="13"/>
    </row>
    <row r="25" spans="1:15" ht="21" customHeight="1" x14ac:dyDescent="0.2">
      <c r="A25" s="123" t="str">
        <f>総括表明細!J1</f>
        <v>令和4年10月</v>
      </c>
      <c r="B25" s="16" t="s">
        <v>2</v>
      </c>
      <c r="C25" s="3" t="s">
        <v>1</v>
      </c>
      <c r="D25" s="68">
        <f t="shared" ref="D25:D28" si="4">$D$4</f>
        <v>0</v>
      </c>
      <c r="E25" s="4" t="s">
        <v>4</v>
      </c>
      <c r="F25" s="2" t="s">
        <v>3</v>
      </c>
      <c r="G25" s="76">
        <f>in!$C$3</f>
        <v>272</v>
      </c>
      <c r="H25" s="2" t="s">
        <v>28</v>
      </c>
      <c r="I25" s="73">
        <f>D25*G25*0.85</f>
        <v>0</v>
      </c>
      <c r="J25" s="5" t="s">
        <v>4</v>
      </c>
      <c r="K25" s="9"/>
      <c r="L25" s="15"/>
      <c r="M25" s="79"/>
      <c r="N25" s="6"/>
      <c r="O25" s="9"/>
    </row>
    <row r="26" spans="1:15" ht="21" x14ac:dyDescent="0.2">
      <c r="A26" s="123"/>
      <c r="B26" s="16" t="s">
        <v>5</v>
      </c>
      <c r="C26" s="7" t="s">
        <v>1</v>
      </c>
      <c r="D26" s="69">
        <f t="shared" ref="D26" si="5">$D$5</f>
        <v>0</v>
      </c>
      <c r="E26" s="5" t="s">
        <v>4</v>
      </c>
      <c r="F26" s="2" t="s">
        <v>3</v>
      </c>
      <c r="G26" s="77">
        <f>in!K$3</f>
        <v>37411</v>
      </c>
      <c r="H26" s="6" t="s">
        <v>7</v>
      </c>
      <c r="I26" s="74">
        <f>D26*G26</f>
        <v>0</v>
      </c>
      <c r="J26" s="5" t="s">
        <v>4</v>
      </c>
      <c r="K26" s="9"/>
      <c r="L26" s="15"/>
      <c r="M26" s="69">
        <f>ROUNDDOWN(I25+I26,0)</f>
        <v>0</v>
      </c>
      <c r="N26" s="7" t="s">
        <v>4</v>
      </c>
      <c r="O26" s="9"/>
    </row>
    <row r="27" spans="1:15" ht="11.25" customHeight="1" thickBot="1" x14ac:dyDescent="0.25">
      <c r="A27" s="124"/>
      <c r="B27" s="17"/>
      <c r="C27" s="10"/>
      <c r="D27" s="70"/>
      <c r="E27" s="11"/>
      <c r="F27" s="12"/>
      <c r="G27" s="78"/>
      <c r="H27" s="10"/>
      <c r="I27" s="75"/>
      <c r="J27" s="11"/>
      <c r="K27" s="13"/>
      <c r="L27" s="14"/>
      <c r="M27" s="70"/>
      <c r="N27" s="10"/>
      <c r="O27" s="13"/>
    </row>
    <row r="28" spans="1:15" ht="21" customHeight="1" x14ac:dyDescent="0.2">
      <c r="A28" s="123" t="str">
        <f>総括表明細!K1</f>
        <v>令和4年11月</v>
      </c>
      <c r="B28" s="16" t="s">
        <v>2</v>
      </c>
      <c r="C28" s="3" t="s">
        <v>1</v>
      </c>
      <c r="D28" s="68">
        <f t="shared" si="4"/>
        <v>0</v>
      </c>
      <c r="E28" s="4" t="s">
        <v>4</v>
      </c>
      <c r="F28" s="2" t="s">
        <v>3</v>
      </c>
      <c r="G28" s="76">
        <f>in!$C$3</f>
        <v>272</v>
      </c>
      <c r="H28" s="2" t="s">
        <v>28</v>
      </c>
      <c r="I28" s="73">
        <f>ROUND(D28*G28*0.85,2)</f>
        <v>0</v>
      </c>
      <c r="J28" s="5" t="s">
        <v>4</v>
      </c>
      <c r="K28" s="9"/>
      <c r="L28" s="15"/>
      <c r="M28" s="79"/>
      <c r="N28" s="6"/>
      <c r="O28" s="9"/>
    </row>
    <row r="29" spans="1:15" ht="21" x14ac:dyDescent="0.2">
      <c r="A29" s="123"/>
      <c r="B29" s="16" t="s">
        <v>5</v>
      </c>
      <c r="C29" s="7" t="s">
        <v>1</v>
      </c>
      <c r="D29" s="69">
        <f t="shared" ref="D29" si="6">$D$5</f>
        <v>0</v>
      </c>
      <c r="E29" s="5" t="s">
        <v>4</v>
      </c>
      <c r="F29" s="2" t="s">
        <v>3</v>
      </c>
      <c r="G29" s="77">
        <f>in!L$3</f>
        <v>38929</v>
      </c>
      <c r="H29" s="6" t="s">
        <v>7</v>
      </c>
      <c r="I29" s="74">
        <f>ROUND(D29*G29,2)</f>
        <v>0</v>
      </c>
      <c r="J29" s="5" t="s">
        <v>4</v>
      </c>
      <c r="K29" s="9"/>
      <c r="L29" s="15"/>
      <c r="M29" s="69">
        <f>ROUNDDOWN(I28+I29,0)</f>
        <v>0</v>
      </c>
      <c r="N29" s="7" t="s">
        <v>4</v>
      </c>
      <c r="O29" s="9"/>
    </row>
    <row r="30" spans="1:15" ht="11.25" customHeight="1" thickBot="1" x14ac:dyDescent="0.25">
      <c r="A30" s="124"/>
      <c r="B30" s="17"/>
      <c r="C30" s="10"/>
      <c r="D30" s="70"/>
      <c r="E30" s="11"/>
      <c r="F30" s="12"/>
      <c r="G30" s="78"/>
      <c r="H30" s="10"/>
      <c r="I30" s="75"/>
      <c r="J30" s="11"/>
      <c r="K30" s="13"/>
      <c r="L30" s="14"/>
      <c r="M30" s="70"/>
      <c r="N30" s="10"/>
      <c r="O30" s="13"/>
    </row>
    <row r="31" spans="1:15" ht="21" customHeight="1" x14ac:dyDescent="0.2">
      <c r="A31" s="123" t="str">
        <f>総括表明細!L1</f>
        <v>令和4年12月</v>
      </c>
      <c r="B31" s="16" t="s">
        <v>2</v>
      </c>
      <c r="C31" s="3" t="s">
        <v>1</v>
      </c>
      <c r="D31" s="68">
        <f t="shared" ref="D31" si="7">$D$4</f>
        <v>0</v>
      </c>
      <c r="E31" s="4" t="s">
        <v>4</v>
      </c>
      <c r="F31" s="2" t="s">
        <v>3</v>
      </c>
      <c r="G31" s="76">
        <f>in!$C$3</f>
        <v>272</v>
      </c>
      <c r="H31" s="2" t="s">
        <v>28</v>
      </c>
      <c r="I31" s="73">
        <f>ROUND(D31*G31*0.85,2)</f>
        <v>0</v>
      </c>
      <c r="J31" s="5" t="s">
        <v>4</v>
      </c>
      <c r="K31" s="9"/>
      <c r="L31" s="15"/>
      <c r="M31" s="79"/>
      <c r="N31" s="6"/>
      <c r="O31" s="9"/>
    </row>
    <row r="32" spans="1:15" ht="21" x14ac:dyDescent="0.2">
      <c r="A32" s="123"/>
      <c r="B32" s="16" t="s">
        <v>5</v>
      </c>
      <c r="C32" s="7" t="s">
        <v>1</v>
      </c>
      <c r="D32" s="69">
        <f t="shared" ref="D32" si="8">$D$5</f>
        <v>0</v>
      </c>
      <c r="E32" s="5" t="s">
        <v>4</v>
      </c>
      <c r="F32" s="2" t="s">
        <v>3</v>
      </c>
      <c r="G32" s="77">
        <f>in!M$3</f>
        <v>39761</v>
      </c>
      <c r="H32" s="6" t="s">
        <v>7</v>
      </c>
      <c r="I32" s="74">
        <f>ROUND(D32*G32,2)</f>
        <v>0</v>
      </c>
      <c r="J32" s="5" t="s">
        <v>4</v>
      </c>
      <c r="K32" s="9"/>
      <c r="L32" s="15"/>
      <c r="M32" s="69">
        <f>ROUNDDOWN(I31+I32,0)</f>
        <v>0</v>
      </c>
      <c r="N32" s="7" t="s">
        <v>4</v>
      </c>
      <c r="O32" s="9"/>
    </row>
    <row r="33" spans="1:15" ht="11.25" customHeight="1" thickBot="1" x14ac:dyDescent="0.25">
      <c r="A33" s="124"/>
      <c r="B33" s="17"/>
      <c r="C33" s="10"/>
      <c r="D33" s="70"/>
      <c r="E33" s="11"/>
      <c r="F33" s="12"/>
      <c r="G33" s="78"/>
      <c r="H33" s="10"/>
      <c r="I33" s="75"/>
      <c r="J33" s="11"/>
      <c r="K33" s="13"/>
      <c r="L33" s="14"/>
      <c r="M33" s="70"/>
      <c r="N33" s="10"/>
      <c r="O33" s="13"/>
    </row>
    <row r="34" spans="1:15" ht="21" customHeight="1" x14ac:dyDescent="0.2">
      <c r="A34" s="123" t="str">
        <f>総括表明細!M1</f>
        <v>令和5年1月</v>
      </c>
      <c r="B34" s="16" t="s">
        <v>2</v>
      </c>
      <c r="C34" s="3" t="s">
        <v>1</v>
      </c>
      <c r="D34" s="68">
        <f t="shared" ref="D34" si="9">$D$4</f>
        <v>0</v>
      </c>
      <c r="E34" s="4" t="s">
        <v>4</v>
      </c>
      <c r="F34" s="2" t="s">
        <v>3</v>
      </c>
      <c r="G34" s="76">
        <f>in!$C$3</f>
        <v>272</v>
      </c>
      <c r="H34" s="2" t="s">
        <v>28</v>
      </c>
      <c r="I34" s="73">
        <f>D34*G34*0.85</f>
        <v>0</v>
      </c>
      <c r="J34" s="5" t="s">
        <v>4</v>
      </c>
      <c r="K34" s="9"/>
      <c r="L34" s="15"/>
      <c r="M34" s="79"/>
      <c r="N34" s="6"/>
      <c r="O34" s="9"/>
    </row>
    <row r="35" spans="1:15" ht="21" x14ac:dyDescent="0.2">
      <c r="A35" s="123"/>
      <c r="B35" s="16" t="s">
        <v>5</v>
      </c>
      <c r="C35" s="7" t="s">
        <v>1</v>
      </c>
      <c r="D35" s="69">
        <f t="shared" ref="D35" si="10">$D$5</f>
        <v>0</v>
      </c>
      <c r="E35" s="5" t="s">
        <v>4</v>
      </c>
      <c r="F35" s="2" t="s">
        <v>3</v>
      </c>
      <c r="G35" s="77">
        <f>in!N$3</f>
        <v>34627</v>
      </c>
      <c r="H35" s="6" t="s">
        <v>7</v>
      </c>
      <c r="I35" s="74">
        <f>D35*G35</f>
        <v>0</v>
      </c>
      <c r="J35" s="5" t="s">
        <v>4</v>
      </c>
      <c r="K35" s="9"/>
      <c r="L35" s="15"/>
      <c r="M35" s="69">
        <f>ROUNDDOWN(I34+I35,0)</f>
        <v>0</v>
      </c>
      <c r="N35" s="7" t="s">
        <v>4</v>
      </c>
      <c r="O35" s="9"/>
    </row>
    <row r="36" spans="1:15" ht="11.25" customHeight="1" thickBot="1" x14ac:dyDescent="0.25">
      <c r="A36" s="124"/>
      <c r="B36" s="17"/>
      <c r="C36" s="10"/>
      <c r="D36" s="70"/>
      <c r="E36" s="11"/>
      <c r="F36" s="12"/>
      <c r="G36" s="78"/>
      <c r="H36" s="10"/>
      <c r="I36" s="75"/>
      <c r="J36" s="11"/>
      <c r="K36" s="13"/>
      <c r="L36" s="14"/>
      <c r="M36" s="70"/>
      <c r="N36" s="10"/>
      <c r="O36" s="13"/>
    </row>
    <row r="37" spans="1:15" ht="21" customHeight="1" x14ac:dyDescent="0.2">
      <c r="A37" s="123" t="str">
        <f>総括表明細!N1</f>
        <v>令和5年2月</v>
      </c>
      <c r="B37" s="16" t="s">
        <v>2</v>
      </c>
      <c r="C37" s="3" t="s">
        <v>1</v>
      </c>
      <c r="D37" s="68">
        <f t="shared" ref="D37" si="11">$D$4</f>
        <v>0</v>
      </c>
      <c r="E37" s="4" t="s">
        <v>4</v>
      </c>
      <c r="F37" s="2" t="s">
        <v>3</v>
      </c>
      <c r="G37" s="76">
        <f>in!$C$3</f>
        <v>272</v>
      </c>
      <c r="H37" s="2" t="s">
        <v>28</v>
      </c>
      <c r="I37" s="73">
        <f>ROUND(D37*G37*0.85,2)</f>
        <v>0</v>
      </c>
      <c r="J37" s="5" t="s">
        <v>4</v>
      </c>
      <c r="K37" s="9"/>
      <c r="L37" s="15"/>
      <c r="M37" s="79"/>
      <c r="N37" s="6"/>
      <c r="O37" s="9"/>
    </row>
    <row r="38" spans="1:15" ht="21" x14ac:dyDescent="0.2">
      <c r="A38" s="123"/>
      <c r="B38" s="16" t="s">
        <v>5</v>
      </c>
      <c r="C38" s="7" t="s">
        <v>1</v>
      </c>
      <c r="D38" s="69">
        <f t="shared" ref="D38" si="12">$D$5</f>
        <v>0</v>
      </c>
      <c r="E38" s="5" t="s">
        <v>4</v>
      </c>
      <c r="F38" s="2" t="s">
        <v>3</v>
      </c>
      <c r="G38" s="77">
        <f>in!O$3</f>
        <v>38960</v>
      </c>
      <c r="H38" s="6" t="s">
        <v>7</v>
      </c>
      <c r="I38" s="74">
        <f>ROUND(D38*G38,2)</f>
        <v>0</v>
      </c>
      <c r="J38" s="5" t="s">
        <v>4</v>
      </c>
      <c r="K38" s="9"/>
      <c r="L38" s="15"/>
      <c r="M38" s="69">
        <f>ROUNDDOWN(I37+I38,0)</f>
        <v>0</v>
      </c>
      <c r="N38" s="7" t="s">
        <v>4</v>
      </c>
      <c r="O38" s="9"/>
    </row>
    <row r="39" spans="1:15" ht="11.25" customHeight="1" thickBot="1" x14ac:dyDescent="0.25">
      <c r="A39" s="124"/>
      <c r="B39" s="17"/>
      <c r="C39" s="10"/>
      <c r="D39" s="70"/>
      <c r="E39" s="11"/>
      <c r="F39" s="12"/>
      <c r="G39" s="78"/>
      <c r="H39" s="10"/>
      <c r="I39" s="75"/>
      <c r="J39" s="11"/>
      <c r="K39" s="13"/>
      <c r="L39" s="14"/>
      <c r="M39" s="70"/>
      <c r="N39" s="10"/>
      <c r="O39" s="13"/>
    </row>
    <row r="40" spans="1:15" ht="11.25" customHeight="1" x14ac:dyDescent="0.2">
      <c r="A40" s="35"/>
      <c r="B40" s="36"/>
      <c r="C40" s="6"/>
      <c r="D40" s="43"/>
      <c r="E40" s="34"/>
      <c r="F40" s="2"/>
      <c r="G40" s="8"/>
      <c r="H40" s="6"/>
      <c r="I40" s="45"/>
      <c r="J40" s="34"/>
      <c r="K40" s="6"/>
      <c r="L40" s="6"/>
      <c r="M40" s="79"/>
      <c r="N40" s="6"/>
      <c r="O40" s="6"/>
    </row>
    <row r="41" spans="1:15" ht="9" customHeight="1" x14ac:dyDescent="0.2">
      <c r="A41" s="35"/>
      <c r="B41" s="36"/>
      <c r="C41" s="6"/>
      <c r="D41" s="43"/>
      <c r="E41" s="34"/>
      <c r="F41" s="2"/>
      <c r="G41" s="8"/>
      <c r="H41" s="6"/>
      <c r="I41" s="45"/>
      <c r="J41" s="34"/>
      <c r="K41" s="6"/>
      <c r="L41" s="6"/>
      <c r="M41" s="79"/>
      <c r="N41" s="6"/>
      <c r="O41" s="6"/>
    </row>
    <row r="42" spans="1:15" ht="27" customHeight="1" thickBot="1" x14ac:dyDescent="0.25">
      <c r="A42" s="35"/>
      <c r="B42" s="36"/>
      <c r="C42" s="6"/>
      <c r="D42" s="43"/>
      <c r="E42" s="34"/>
      <c r="F42" s="2"/>
      <c r="G42" s="58"/>
      <c r="H42" s="6"/>
      <c r="I42" s="126" t="s">
        <v>30</v>
      </c>
      <c r="J42" s="126"/>
      <c r="K42" s="126"/>
      <c r="L42" s="126"/>
      <c r="M42" s="80">
        <f>M5+M8+M11+M14+M17+M20+M23+M26+M29+M32+M35+M38</f>
        <v>0</v>
      </c>
      <c r="N42" s="37" t="s">
        <v>4</v>
      </c>
      <c r="O42" s="6"/>
    </row>
    <row r="43" spans="1:15" ht="6" customHeight="1" thickTop="1" x14ac:dyDescent="0.2">
      <c r="A43" s="35"/>
      <c r="B43" s="36"/>
      <c r="C43" s="6"/>
      <c r="D43" s="43"/>
      <c r="E43" s="34"/>
      <c r="F43" s="2"/>
      <c r="G43" s="8"/>
      <c r="H43" s="6"/>
      <c r="I43" s="45"/>
      <c r="J43" s="34"/>
      <c r="K43" s="6"/>
      <c r="L43" s="6"/>
      <c r="M43" s="6"/>
      <c r="N43" s="6"/>
      <c r="O43" s="6"/>
    </row>
    <row r="44" spans="1:15" ht="19.5" customHeight="1" x14ac:dyDescent="0.15">
      <c r="A44" s="125" t="s">
        <v>29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5" x14ac:dyDescent="0.15">
      <c r="G45" s="65">
        <f>G38+G35+G32+G29+G26+G23+G20+G17+G14+G11+G8+G5</f>
        <v>398508</v>
      </c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zoomScale="120" zoomScaleNormal="100" zoomScaleSheetLayoutView="120" workbookViewId="0">
      <selection activeCell="D23" sqref="D23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1" customWidth="1"/>
    <col min="5" max="6" width="3.375" bestFit="1" customWidth="1"/>
    <col min="7" max="7" width="7.875" customWidth="1"/>
    <col min="8" max="8" width="14.75" customWidth="1"/>
    <col min="9" max="9" width="15.125" style="41" customWidth="1"/>
    <col min="10" max="10" width="2.75" style="57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18"/>
      <c r="K1" s="118"/>
      <c r="L1" s="56"/>
      <c r="M1" s="119" t="s">
        <v>27</v>
      </c>
      <c r="N1" s="119"/>
      <c r="O1" s="119"/>
    </row>
    <row r="2" spans="1:15" ht="22.5" customHeight="1" thickBot="1" x14ac:dyDescent="0.2">
      <c r="A2" s="18" t="s">
        <v>45</v>
      </c>
    </row>
    <row r="3" spans="1:15" ht="22.5" customHeight="1" thickBot="1" x14ac:dyDescent="0.2">
      <c r="A3" s="1" t="s">
        <v>0</v>
      </c>
      <c r="B3" s="120" t="s">
        <v>25</v>
      </c>
      <c r="C3" s="121"/>
      <c r="D3" s="121"/>
      <c r="E3" s="121"/>
      <c r="F3" s="121"/>
      <c r="G3" s="121"/>
      <c r="H3" s="121"/>
      <c r="I3" s="121"/>
      <c r="J3" s="121"/>
      <c r="K3" s="122"/>
      <c r="L3" s="120" t="s">
        <v>26</v>
      </c>
      <c r="M3" s="121"/>
      <c r="N3" s="121"/>
      <c r="O3" s="122"/>
    </row>
    <row r="4" spans="1:15" ht="21" customHeight="1" x14ac:dyDescent="0.2">
      <c r="A4" s="123" t="str">
        <f>総括表明細!C1</f>
        <v>令和4年3月</v>
      </c>
      <c r="B4" s="16" t="s">
        <v>2</v>
      </c>
      <c r="C4" s="3" t="s">
        <v>1</v>
      </c>
      <c r="D4" s="71">
        <f>単価表※ここの黄色セルに入力!F26</f>
        <v>0</v>
      </c>
      <c r="E4" s="4" t="s">
        <v>4</v>
      </c>
      <c r="F4" s="2" t="s">
        <v>3</v>
      </c>
      <c r="G4" s="76">
        <f>in!$C$4</f>
        <v>313</v>
      </c>
      <c r="H4" s="2" t="s">
        <v>28</v>
      </c>
      <c r="I4" s="73">
        <f>ROUND(D4*G4*0.85,2)</f>
        <v>0</v>
      </c>
      <c r="J4" s="5" t="s">
        <v>4</v>
      </c>
      <c r="K4" s="9"/>
      <c r="L4" s="15"/>
      <c r="M4" s="79"/>
      <c r="N4" s="6"/>
      <c r="O4" s="9"/>
    </row>
    <row r="5" spans="1:15" ht="21" x14ac:dyDescent="0.2">
      <c r="A5" s="123"/>
      <c r="B5" s="16" t="s">
        <v>5</v>
      </c>
      <c r="C5" s="7" t="s">
        <v>1</v>
      </c>
      <c r="D5" s="72">
        <f>単価表※ここの黄色セルに入力!F31</f>
        <v>0</v>
      </c>
      <c r="E5" s="5" t="s">
        <v>4</v>
      </c>
      <c r="F5" s="2" t="s">
        <v>3</v>
      </c>
      <c r="G5" s="77">
        <f>in!D$4</f>
        <v>45418</v>
      </c>
      <c r="H5" s="6" t="s">
        <v>7</v>
      </c>
      <c r="I5" s="74">
        <f>ROUND(D5*G5,2)</f>
        <v>0</v>
      </c>
      <c r="J5" s="5" t="s">
        <v>4</v>
      </c>
      <c r="K5" s="9"/>
      <c r="L5" s="15"/>
      <c r="M5" s="69">
        <f>ROUNDDOWN(I4+I5,0)</f>
        <v>0</v>
      </c>
      <c r="N5" s="7" t="s">
        <v>4</v>
      </c>
      <c r="O5" s="9"/>
    </row>
    <row r="6" spans="1:15" ht="11.25" customHeight="1" thickBot="1" x14ac:dyDescent="0.25">
      <c r="A6" s="124"/>
      <c r="B6" s="17"/>
      <c r="C6" s="10"/>
      <c r="D6" s="42"/>
      <c r="E6" s="11"/>
      <c r="F6" s="12"/>
      <c r="G6" s="78"/>
      <c r="H6" s="10"/>
      <c r="I6" s="75"/>
      <c r="J6" s="11"/>
      <c r="K6" s="13"/>
      <c r="L6" s="14"/>
      <c r="M6" s="70"/>
      <c r="N6" s="10"/>
      <c r="O6" s="13"/>
    </row>
    <row r="7" spans="1:15" ht="21" customHeight="1" x14ac:dyDescent="0.2">
      <c r="A7" s="123" t="str">
        <f>総括表明細!D1</f>
        <v>令和4年4月</v>
      </c>
      <c r="B7" s="16" t="s">
        <v>2</v>
      </c>
      <c r="C7" s="3" t="s">
        <v>1</v>
      </c>
      <c r="D7" s="68">
        <f>$D$4</f>
        <v>0</v>
      </c>
      <c r="E7" s="4" t="s">
        <v>4</v>
      </c>
      <c r="F7" s="2" t="s">
        <v>3</v>
      </c>
      <c r="G7" s="76">
        <f>in!$C$4</f>
        <v>313</v>
      </c>
      <c r="H7" s="2" t="s">
        <v>28</v>
      </c>
      <c r="I7" s="73">
        <f>D7*G7*0.85</f>
        <v>0</v>
      </c>
      <c r="J7" s="5" t="s">
        <v>4</v>
      </c>
      <c r="K7" s="9"/>
      <c r="L7" s="15"/>
      <c r="M7" s="79"/>
      <c r="N7" s="6"/>
      <c r="O7" s="9"/>
    </row>
    <row r="8" spans="1:15" ht="21" x14ac:dyDescent="0.2">
      <c r="A8" s="123"/>
      <c r="B8" s="16" t="s">
        <v>5</v>
      </c>
      <c r="C8" s="7" t="s">
        <v>1</v>
      </c>
      <c r="D8" s="69">
        <f>$D$5</f>
        <v>0</v>
      </c>
      <c r="E8" s="5" t="s">
        <v>4</v>
      </c>
      <c r="F8" s="2" t="s">
        <v>3</v>
      </c>
      <c r="G8" s="77">
        <f>in!E$4</f>
        <v>25534</v>
      </c>
      <c r="H8" s="6" t="s">
        <v>7</v>
      </c>
      <c r="I8" s="74">
        <f>D8*G8</f>
        <v>0</v>
      </c>
      <c r="J8" s="5" t="s">
        <v>4</v>
      </c>
      <c r="K8" s="9"/>
      <c r="L8" s="15"/>
      <c r="M8" s="69">
        <f>ROUNDDOWN(I7+I8,0)</f>
        <v>0</v>
      </c>
      <c r="N8" s="7" t="s">
        <v>4</v>
      </c>
      <c r="O8" s="9"/>
    </row>
    <row r="9" spans="1:15" ht="11.25" customHeight="1" thickBot="1" x14ac:dyDescent="0.25">
      <c r="A9" s="124"/>
      <c r="B9" s="17"/>
      <c r="C9" s="10"/>
      <c r="D9" s="70"/>
      <c r="E9" s="11"/>
      <c r="F9" s="12"/>
      <c r="G9" s="78"/>
      <c r="H9" s="10"/>
      <c r="I9" s="75"/>
      <c r="J9" s="11"/>
      <c r="K9" s="13"/>
      <c r="L9" s="14"/>
      <c r="M9" s="70"/>
      <c r="N9" s="10"/>
      <c r="O9" s="13"/>
    </row>
    <row r="10" spans="1:15" ht="21" customHeight="1" x14ac:dyDescent="0.2">
      <c r="A10" s="123" t="str">
        <f>総括表明細!E1</f>
        <v>令和4年5月</v>
      </c>
      <c r="B10" s="16" t="s">
        <v>2</v>
      </c>
      <c r="C10" s="3" t="s">
        <v>1</v>
      </c>
      <c r="D10" s="68">
        <f>$D$4</f>
        <v>0</v>
      </c>
      <c r="E10" s="4" t="s">
        <v>4</v>
      </c>
      <c r="F10" s="2" t="s">
        <v>3</v>
      </c>
      <c r="G10" s="76">
        <f>in!$C$4</f>
        <v>313</v>
      </c>
      <c r="H10" s="2" t="s">
        <v>28</v>
      </c>
      <c r="I10" s="73">
        <f>ROUND(D10*G10*0.85,2)</f>
        <v>0</v>
      </c>
      <c r="J10" s="5" t="s">
        <v>4</v>
      </c>
      <c r="K10" s="9"/>
      <c r="L10" s="15"/>
      <c r="M10" s="79"/>
      <c r="N10" s="6"/>
      <c r="O10" s="9"/>
    </row>
    <row r="11" spans="1:15" ht="21" x14ac:dyDescent="0.2">
      <c r="A11" s="123"/>
      <c r="B11" s="16" t="s">
        <v>5</v>
      </c>
      <c r="C11" s="7" t="s">
        <v>1</v>
      </c>
      <c r="D11" s="69">
        <f>$D$5</f>
        <v>0</v>
      </c>
      <c r="E11" s="5" t="s">
        <v>4</v>
      </c>
      <c r="F11" s="2" t="s">
        <v>3</v>
      </c>
      <c r="G11" s="77">
        <f>in!F$4</f>
        <v>24260</v>
      </c>
      <c r="H11" s="6" t="s">
        <v>7</v>
      </c>
      <c r="I11" s="74">
        <f>ROUND(D11*G11,2)</f>
        <v>0</v>
      </c>
      <c r="J11" s="5" t="s">
        <v>4</v>
      </c>
      <c r="K11" s="9"/>
      <c r="L11" s="15"/>
      <c r="M11" s="69">
        <f>ROUNDDOWN(I10+I11,0)</f>
        <v>0</v>
      </c>
      <c r="N11" s="7" t="s">
        <v>4</v>
      </c>
      <c r="O11" s="9"/>
    </row>
    <row r="12" spans="1:15" ht="11.25" customHeight="1" thickBot="1" x14ac:dyDescent="0.25">
      <c r="A12" s="124"/>
      <c r="B12" s="17"/>
      <c r="C12" s="10"/>
      <c r="D12" s="70"/>
      <c r="E12" s="11"/>
      <c r="F12" s="12"/>
      <c r="G12" s="78"/>
      <c r="H12" s="10"/>
      <c r="I12" s="75"/>
      <c r="J12" s="11"/>
      <c r="K12" s="13"/>
      <c r="L12" s="14"/>
      <c r="M12" s="70"/>
      <c r="N12" s="10"/>
      <c r="O12" s="13"/>
    </row>
    <row r="13" spans="1:15" ht="21" customHeight="1" x14ac:dyDescent="0.2">
      <c r="A13" s="123" t="str">
        <f>総括表明細!F1</f>
        <v>令和4年6月</v>
      </c>
      <c r="B13" s="16" t="s">
        <v>2</v>
      </c>
      <c r="C13" s="3" t="s">
        <v>1</v>
      </c>
      <c r="D13" s="68">
        <f t="shared" ref="D13" si="0">$D$4</f>
        <v>0</v>
      </c>
      <c r="E13" s="4" t="s">
        <v>4</v>
      </c>
      <c r="F13" s="2" t="s">
        <v>3</v>
      </c>
      <c r="G13" s="76">
        <f>in!$C$4</f>
        <v>313</v>
      </c>
      <c r="H13" s="2" t="s">
        <v>28</v>
      </c>
      <c r="I13" s="73">
        <f>ROUND(D13*G13*0.85,2)</f>
        <v>0</v>
      </c>
      <c r="J13" s="5" t="s">
        <v>4</v>
      </c>
      <c r="K13" s="9"/>
      <c r="L13" s="15"/>
      <c r="M13" s="79"/>
      <c r="N13" s="6"/>
      <c r="O13" s="9"/>
    </row>
    <row r="14" spans="1:15" ht="21" x14ac:dyDescent="0.2">
      <c r="A14" s="123"/>
      <c r="B14" s="16" t="s">
        <v>5</v>
      </c>
      <c r="C14" s="7" t="s">
        <v>1</v>
      </c>
      <c r="D14" s="69">
        <f>$D$5</f>
        <v>0</v>
      </c>
      <c r="E14" s="5" t="s">
        <v>4</v>
      </c>
      <c r="F14" s="2" t="s">
        <v>3</v>
      </c>
      <c r="G14" s="77">
        <f>in!G$4</f>
        <v>31456</v>
      </c>
      <c r="H14" s="6" t="s">
        <v>7</v>
      </c>
      <c r="I14" s="74">
        <f>ROUND(D14*G14,2)</f>
        <v>0</v>
      </c>
      <c r="J14" s="5" t="s">
        <v>4</v>
      </c>
      <c r="K14" s="9"/>
      <c r="L14" s="15"/>
      <c r="M14" s="69">
        <f>ROUNDDOWN(I13+I14,0)</f>
        <v>0</v>
      </c>
      <c r="N14" s="7" t="s">
        <v>4</v>
      </c>
      <c r="O14" s="9"/>
    </row>
    <row r="15" spans="1:15" ht="11.25" customHeight="1" thickBot="1" x14ac:dyDescent="0.25">
      <c r="A15" s="124"/>
      <c r="B15" s="17"/>
      <c r="C15" s="10"/>
      <c r="D15" s="70"/>
      <c r="E15" s="11"/>
      <c r="F15" s="12"/>
      <c r="G15" s="78"/>
      <c r="H15" s="10"/>
      <c r="I15" s="75"/>
      <c r="J15" s="11"/>
      <c r="K15" s="13"/>
      <c r="L15" s="14"/>
      <c r="M15" s="70"/>
      <c r="N15" s="10"/>
      <c r="O15" s="13"/>
    </row>
    <row r="16" spans="1:15" ht="21" customHeight="1" x14ac:dyDescent="0.2">
      <c r="A16" s="123" t="str">
        <f>総括表明細!G1</f>
        <v>令和4年7月</v>
      </c>
      <c r="B16" s="16" t="s">
        <v>2</v>
      </c>
      <c r="C16" s="3" t="s">
        <v>1</v>
      </c>
      <c r="D16" s="68">
        <f t="shared" ref="D16" si="1">$D$4</f>
        <v>0</v>
      </c>
      <c r="E16" s="4" t="s">
        <v>4</v>
      </c>
      <c r="F16" s="2" t="s">
        <v>3</v>
      </c>
      <c r="G16" s="76">
        <f>in!$C$4</f>
        <v>313</v>
      </c>
      <c r="H16" s="2" t="s">
        <v>28</v>
      </c>
      <c r="I16" s="73">
        <f>D16*G16*0.85</f>
        <v>0</v>
      </c>
      <c r="J16" s="5" t="s">
        <v>4</v>
      </c>
      <c r="K16" s="9"/>
      <c r="L16" s="15"/>
      <c r="M16" s="79"/>
      <c r="N16" s="6"/>
      <c r="O16" s="9"/>
    </row>
    <row r="17" spans="1:15" ht="21" x14ac:dyDescent="0.2">
      <c r="A17" s="123"/>
      <c r="B17" s="16" t="s">
        <v>6</v>
      </c>
      <c r="C17" s="7" t="s">
        <v>1</v>
      </c>
      <c r="D17" s="69">
        <f>単価表※ここの黄色セルに入力!F35</f>
        <v>0</v>
      </c>
      <c r="E17" s="5" t="s">
        <v>4</v>
      </c>
      <c r="F17" s="2" t="s">
        <v>3</v>
      </c>
      <c r="G17" s="77">
        <f>in!H$4</f>
        <v>61439</v>
      </c>
      <c r="H17" s="6" t="s">
        <v>7</v>
      </c>
      <c r="I17" s="74">
        <f>D17*G17</f>
        <v>0</v>
      </c>
      <c r="J17" s="5" t="s">
        <v>4</v>
      </c>
      <c r="K17" s="9"/>
      <c r="L17" s="15"/>
      <c r="M17" s="69">
        <f>ROUNDDOWN(I16+I17,0)</f>
        <v>0</v>
      </c>
      <c r="N17" s="7" t="s">
        <v>4</v>
      </c>
      <c r="O17" s="9"/>
    </row>
    <row r="18" spans="1:15" ht="11.25" customHeight="1" thickBot="1" x14ac:dyDescent="0.25">
      <c r="A18" s="124"/>
      <c r="B18" s="17"/>
      <c r="C18" s="10"/>
      <c r="D18" s="70"/>
      <c r="E18" s="11"/>
      <c r="F18" s="12"/>
      <c r="G18" s="78"/>
      <c r="H18" s="10"/>
      <c r="I18" s="75"/>
      <c r="J18" s="11"/>
      <c r="K18" s="13"/>
      <c r="L18" s="14"/>
      <c r="M18" s="70"/>
      <c r="N18" s="10"/>
      <c r="O18" s="13"/>
    </row>
    <row r="19" spans="1:15" ht="21" customHeight="1" x14ac:dyDescent="0.2">
      <c r="A19" s="123" t="str">
        <f>総括表明細!H1</f>
        <v>令和4年8月</v>
      </c>
      <c r="B19" s="16" t="s">
        <v>2</v>
      </c>
      <c r="C19" s="3" t="s">
        <v>1</v>
      </c>
      <c r="D19" s="68">
        <f t="shared" ref="D19" si="2">$D$4</f>
        <v>0</v>
      </c>
      <c r="E19" s="4" t="s">
        <v>4</v>
      </c>
      <c r="F19" s="2" t="s">
        <v>3</v>
      </c>
      <c r="G19" s="76">
        <f>in!$C$4</f>
        <v>313</v>
      </c>
      <c r="H19" s="2" t="s">
        <v>28</v>
      </c>
      <c r="I19" s="73">
        <f>ROUND(D19*G19*0.85,2)</f>
        <v>0</v>
      </c>
      <c r="J19" s="5" t="s">
        <v>4</v>
      </c>
      <c r="K19" s="9"/>
      <c r="L19" s="15"/>
      <c r="M19" s="79"/>
      <c r="N19" s="6"/>
      <c r="O19" s="9"/>
    </row>
    <row r="20" spans="1:15" ht="21" x14ac:dyDescent="0.2">
      <c r="A20" s="123"/>
      <c r="B20" s="16" t="s">
        <v>6</v>
      </c>
      <c r="C20" s="7" t="s">
        <v>1</v>
      </c>
      <c r="D20" s="69">
        <f>D17</f>
        <v>0</v>
      </c>
      <c r="E20" s="5" t="s">
        <v>4</v>
      </c>
      <c r="F20" s="2" t="s">
        <v>3</v>
      </c>
      <c r="G20" s="77">
        <f>in!I$4</f>
        <v>61654</v>
      </c>
      <c r="H20" s="6" t="s">
        <v>7</v>
      </c>
      <c r="I20" s="74">
        <f>ROUND(D20*G20,2)</f>
        <v>0</v>
      </c>
      <c r="J20" s="5" t="s">
        <v>4</v>
      </c>
      <c r="K20" s="9"/>
      <c r="L20" s="15"/>
      <c r="M20" s="69">
        <f>ROUNDDOWN(I19+I20,0)</f>
        <v>0</v>
      </c>
      <c r="N20" s="7" t="s">
        <v>4</v>
      </c>
      <c r="O20" s="9"/>
    </row>
    <row r="21" spans="1:15" ht="11.25" customHeight="1" thickBot="1" x14ac:dyDescent="0.25">
      <c r="A21" s="124"/>
      <c r="B21" s="17"/>
      <c r="C21" s="10"/>
      <c r="D21" s="70"/>
      <c r="E21" s="11"/>
      <c r="F21" s="12"/>
      <c r="G21" s="78"/>
      <c r="H21" s="10"/>
      <c r="I21" s="75"/>
      <c r="J21" s="11"/>
      <c r="K21" s="13"/>
      <c r="L21" s="14"/>
      <c r="M21" s="70"/>
      <c r="N21" s="10"/>
      <c r="O21" s="13"/>
    </row>
    <row r="22" spans="1:15" ht="21" customHeight="1" x14ac:dyDescent="0.2">
      <c r="A22" s="123" t="str">
        <f>総括表明細!I1</f>
        <v>令和4年9月</v>
      </c>
      <c r="B22" s="16" t="s">
        <v>2</v>
      </c>
      <c r="C22" s="3" t="s">
        <v>1</v>
      </c>
      <c r="D22" s="68">
        <f t="shared" ref="D22" si="3">$D$4</f>
        <v>0</v>
      </c>
      <c r="E22" s="4" t="s">
        <v>4</v>
      </c>
      <c r="F22" s="2" t="s">
        <v>3</v>
      </c>
      <c r="G22" s="76">
        <f>in!$C$4</f>
        <v>313</v>
      </c>
      <c r="H22" s="2" t="s">
        <v>28</v>
      </c>
      <c r="I22" s="73">
        <f>ROUND(D22*G22*0.85,2)</f>
        <v>0</v>
      </c>
      <c r="J22" s="5" t="s">
        <v>4</v>
      </c>
      <c r="K22" s="9"/>
      <c r="L22" s="15"/>
      <c r="M22" s="79"/>
      <c r="N22" s="6"/>
      <c r="O22" s="9"/>
    </row>
    <row r="23" spans="1:15" ht="21" x14ac:dyDescent="0.2">
      <c r="A23" s="123"/>
      <c r="B23" s="16" t="s">
        <v>6</v>
      </c>
      <c r="C23" s="7" t="s">
        <v>1</v>
      </c>
      <c r="D23" s="69">
        <f>D20</f>
        <v>0</v>
      </c>
      <c r="E23" s="5" t="s">
        <v>4</v>
      </c>
      <c r="F23" s="2" t="s">
        <v>3</v>
      </c>
      <c r="G23" s="77">
        <f>in!J$4</f>
        <v>53966</v>
      </c>
      <c r="H23" s="6" t="s">
        <v>7</v>
      </c>
      <c r="I23" s="74">
        <f>ROUND(D23*G23,2)</f>
        <v>0</v>
      </c>
      <c r="J23" s="5" t="s">
        <v>4</v>
      </c>
      <c r="K23" s="9"/>
      <c r="L23" s="15"/>
      <c r="M23" s="69">
        <f>ROUNDDOWN(I22+I23,0)</f>
        <v>0</v>
      </c>
      <c r="N23" s="7" t="s">
        <v>4</v>
      </c>
      <c r="O23" s="9"/>
    </row>
    <row r="24" spans="1:15" ht="11.25" customHeight="1" thickBot="1" x14ac:dyDescent="0.25">
      <c r="A24" s="124"/>
      <c r="B24" s="17"/>
      <c r="C24" s="10"/>
      <c r="D24" s="70"/>
      <c r="E24" s="11"/>
      <c r="F24" s="12"/>
      <c r="G24" s="78"/>
      <c r="H24" s="10"/>
      <c r="I24" s="75"/>
      <c r="J24" s="11"/>
      <c r="K24" s="13"/>
      <c r="L24" s="14"/>
      <c r="M24" s="70"/>
      <c r="N24" s="10"/>
      <c r="O24" s="13"/>
    </row>
    <row r="25" spans="1:15" ht="21" customHeight="1" x14ac:dyDescent="0.2">
      <c r="A25" s="123" t="str">
        <f>総括表明細!J1</f>
        <v>令和4年10月</v>
      </c>
      <c r="B25" s="16" t="s">
        <v>2</v>
      </c>
      <c r="C25" s="3" t="s">
        <v>1</v>
      </c>
      <c r="D25" s="68">
        <f t="shared" ref="D25:D28" si="4">$D$4</f>
        <v>0</v>
      </c>
      <c r="E25" s="4" t="s">
        <v>4</v>
      </c>
      <c r="F25" s="2" t="s">
        <v>3</v>
      </c>
      <c r="G25" s="76">
        <f>in!$C$4</f>
        <v>313</v>
      </c>
      <c r="H25" s="2" t="s">
        <v>28</v>
      </c>
      <c r="I25" s="73">
        <f>D25*G25*0.85</f>
        <v>0</v>
      </c>
      <c r="J25" s="5" t="s">
        <v>4</v>
      </c>
      <c r="K25" s="9"/>
      <c r="L25" s="15"/>
      <c r="M25" s="79"/>
      <c r="N25" s="6"/>
      <c r="O25" s="9"/>
    </row>
    <row r="26" spans="1:15" ht="21" x14ac:dyDescent="0.2">
      <c r="A26" s="123"/>
      <c r="B26" s="16" t="s">
        <v>5</v>
      </c>
      <c r="C26" s="7" t="s">
        <v>1</v>
      </c>
      <c r="D26" s="69">
        <f t="shared" ref="D26" si="5">$D$5</f>
        <v>0</v>
      </c>
      <c r="E26" s="5" t="s">
        <v>4</v>
      </c>
      <c r="F26" s="2" t="s">
        <v>3</v>
      </c>
      <c r="G26" s="77">
        <f>in!K$4</f>
        <v>59271</v>
      </c>
      <c r="H26" s="6" t="s">
        <v>7</v>
      </c>
      <c r="I26" s="74">
        <f>D26*G26</f>
        <v>0</v>
      </c>
      <c r="J26" s="5" t="s">
        <v>4</v>
      </c>
      <c r="K26" s="9"/>
      <c r="L26" s="15"/>
      <c r="M26" s="69">
        <f>ROUNDDOWN(I25+I26,0)</f>
        <v>0</v>
      </c>
      <c r="N26" s="7" t="s">
        <v>4</v>
      </c>
      <c r="O26" s="9"/>
    </row>
    <row r="27" spans="1:15" ht="11.25" customHeight="1" thickBot="1" x14ac:dyDescent="0.25">
      <c r="A27" s="124"/>
      <c r="B27" s="17"/>
      <c r="C27" s="10"/>
      <c r="D27" s="70"/>
      <c r="E27" s="11"/>
      <c r="F27" s="12"/>
      <c r="G27" s="78"/>
      <c r="H27" s="10"/>
      <c r="I27" s="75"/>
      <c r="J27" s="11"/>
      <c r="K27" s="13"/>
      <c r="L27" s="14"/>
      <c r="M27" s="70"/>
      <c r="N27" s="10"/>
      <c r="O27" s="13"/>
    </row>
    <row r="28" spans="1:15" ht="21" customHeight="1" x14ac:dyDescent="0.2">
      <c r="A28" s="123" t="str">
        <f>総括表明細!K1</f>
        <v>令和4年11月</v>
      </c>
      <c r="B28" s="16" t="s">
        <v>2</v>
      </c>
      <c r="C28" s="3" t="s">
        <v>1</v>
      </c>
      <c r="D28" s="68">
        <f t="shared" si="4"/>
        <v>0</v>
      </c>
      <c r="E28" s="4" t="s">
        <v>4</v>
      </c>
      <c r="F28" s="2" t="s">
        <v>3</v>
      </c>
      <c r="G28" s="76">
        <f>in!$C$4</f>
        <v>313</v>
      </c>
      <c r="H28" s="2" t="s">
        <v>28</v>
      </c>
      <c r="I28" s="73">
        <f>ROUND(D28*G28*0.85,2)</f>
        <v>0</v>
      </c>
      <c r="J28" s="5" t="s">
        <v>4</v>
      </c>
      <c r="K28" s="9"/>
      <c r="L28" s="15"/>
      <c r="M28" s="79"/>
      <c r="N28" s="6"/>
      <c r="O28" s="9"/>
    </row>
    <row r="29" spans="1:15" ht="21" x14ac:dyDescent="0.2">
      <c r="A29" s="123"/>
      <c r="B29" s="16" t="s">
        <v>5</v>
      </c>
      <c r="C29" s="7" t="s">
        <v>1</v>
      </c>
      <c r="D29" s="69">
        <f t="shared" ref="D29" si="6">$D$5</f>
        <v>0</v>
      </c>
      <c r="E29" s="5" t="s">
        <v>4</v>
      </c>
      <c r="F29" s="2" t="s">
        <v>3</v>
      </c>
      <c r="G29" s="77">
        <f>in!L$4</f>
        <v>56755</v>
      </c>
      <c r="H29" s="6" t="s">
        <v>7</v>
      </c>
      <c r="I29" s="74">
        <f>ROUND(D29*G29,2)</f>
        <v>0</v>
      </c>
      <c r="J29" s="5" t="s">
        <v>4</v>
      </c>
      <c r="K29" s="9"/>
      <c r="L29" s="15"/>
      <c r="M29" s="69">
        <f>ROUNDDOWN(I28+I29,0)</f>
        <v>0</v>
      </c>
      <c r="N29" s="7" t="s">
        <v>4</v>
      </c>
      <c r="O29" s="9"/>
    </row>
    <row r="30" spans="1:15" ht="11.25" customHeight="1" thickBot="1" x14ac:dyDescent="0.25">
      <c r="A30" s="124"/>
      <c r="B30" s="17"/>
      <c r="C30" s="10"/>
      <c r="D30" s="70"/>
      <c r="E30" s="11"/>
      <c r="F30" s="12"/>
      <c r="G30" s="78"/>
      <c r="H30" s="10"/>
      <c r="I30" s="75"/>
      <c r="J30" s="11"/>
      <c r="K30" s="13"/>
      <c r="L30" s="14"/>
      <c r="M30" s="70"/>
      <c r="N30" s="10"/>
      <c r="O30" s="13"/>
    </row>
    <row r="31" spans="1:15" ht="21" customHeight="1" x14ac:dyDescent="0.2">
      <c r="A31" s="123" t="str">
        <f>総括表明細!L1</f>
        <v>令和4年12月</v>
      </c>
      <c r="B31" s="16" t="s">
        <v>2</v>
      </c>
      <c r="C31" s="3" t="s">
        <v>1</v>
      </c>
      <c r="D31" s="68">
        <f t="shared" ref="D31" si="7">$D$4</f>
        <v>0</v>
      </c>
      <c r="E31" s="4" t="s">
        <v>4</v>
      </c>
      <c r="F31" s="2" t="s">
        <v>3</v>
      </c>
      <c r="G31" s="76">
        <f>in!$C$4</f>
        <v>313</v>
      </c>
      <c r="H31" s="2" t="s">
        <v>28</v>
      </c>
      <c r="I31" s="73">
        <f>ROUND(D31*G31*0.85,2)</f>
        <v>0</v>
      </c>
      <c r="J31" s="5" t="s">
        <v>4</v>
      </c>
      <c r="K31" s="9"/>
      <c r="L31" s="15"/>
      <c r="M31" s="79"/>
      <c r="N31" s="6"/>
      <c r="O31" s="9"/>
    </row>
    <row r="32" spans="1:15" ht="21" x14ac:dyDescent="0.2">
      <c r="A32" s="123"/>
      <c r="B32" s="16" t="s">
        <v>5</v>
      </c>
      <c r="C32" s="7" t="s">
        <v>1</v>
      </c>
      <c r="D32" s="69">
        <f t="shared" ref="D32" si="8">$D$5</f>
        <v>0</v>
      </c>
      <c r="E32" s="5" t="s">
        <v>4</v>
      </c>
      <c r="F32" s="2" t="s">
        <v>3</v>
      </c>
      <c r="G32" s="77">
        <f>in!M$4</f>
        <v>49549</v>
      </c>
      <c r="H32" s="6" t="s">
        <v>7</v>
      </c>
      <c r="I32" s="74">
        <f>ROUND(D32*G32,2)</f>
        <v>0</v>
      </c>
      <c r="J32" s="5" t="s">
        <v>4</v>
      </c>
      <c r="K32" s="9"/>
      <c r="L32" s="15"/>
      <c r="M32" s="69">
        <f>ROUNDDOWN(I31+I32,0)</f>
        <v>0</v>
      </c>
      <c r="N32" s="7" t="s">
        <v>4</v>
      </c>
      <c r="O32" s="9"/>
    </row>
    <row r="33" spans="1:15" ht="11.25" customHeight="1" thickBot="1" x14ac:dyDescent="0.25">
      <c r="A33" s="124"/>
      <c r="B33" s="17"/>
      <c r="C33" s="10"/>
      <c r="D33" s="70"/>
      <c r="E33" s="11"/>
      <c r="F33" s="12"/>
      <c r="G33" s="78"/>
      <c r="H33" s="10"/>
      <c r="I33" s="75"/>
      <c r="J33" s="11"/>
      <c r="K33" s="13"/>
      <c r="L33" s="14"/>
      <c r="M33" s="70"/>
      <c r="N33" s="10"/>
      <c r="O33" s="13"/>
    </row>
    <row r="34" spans="1:15" ht="21" customHeight="1" x14ac:dyDescent="0.2">
      <c r="A34" s="123" t="str">
        <f>総括表明細!M1</f>
        <v>令和5年1月</v>
      </c>
      <c r="B34" s="16" t="s">
        <v>2</v>
      </c>
      <c r="C34" s="3" t="s">
        <v>1</v>
      </c>
      <c r="D34" s="68">
        <f t="shared" ref="D34" si="9">$D$4</f>
        <v>0</v>
      </c>
      <c r="E34" s="4" t="s">
        <v>4</v>
      </c>
      <c r="F34" s="2" t="s">
        <v>3</v>
      </c>
      <c r="G34" s="76">
        <f>in!$C$4</f>
        <v>313</v>
      </c>
      <c r="H34" s="2" t="s">
        <v>28</v>
      </c>
      <c r="I34" s="73">
        <f>D34*G34*0.85</f>
        <v>0</v>
      </c>
      <c r="J34" s="5" t="s">
        <v>4</v>
      </c>
      <c r="K34" s="9"/>
      <c r="L34" s="15"/>
      <c r="M34" s="79"/>
      <c r="N34" s="6"/>
      <c r="O34" s="9"/>
    </row>
    <row r="35" spans="1:15" ht="21" x14ac:dyDescent="0.2">
      <c r="A35" s="123"/>
      <c r="B35" s="16" t="s">
        <v>5</v>
      </c>
      <c r="C35" s="7" t="s">
        <v>1</v>
      </c>
      <c r="D35" s="69">
        <f t="shared" ref="D35" si="10">$D$5</f>
        <v>0</v>
      </c>
      <c r="E35" s="5" t="s">
        <v>4</v>
      </c>
      <c r="F35" s="2" t="s">
        <v>3</v>
      </c>
      <c r="G35" s="77">
        <f>in!N$4</f>
        <v>44200</v>
      </c>
      <c r="H35" s="6" t="s">
        <v>7</v>
      </c>
      <c r="I35" s="74">
        <f>D35*G35</f>
        <v>0</v>
      </c>
      <c r="J35" s="5" t="s">
        <v>4</v>
      </c>
      <c r="K35" s="9"/>
      <c r="L35" s="15"/>
      <c r="M35" s="69">
        <f>ROUNDDOWN(I34+I35,0)</f>
        <v>0</v>
      </c>
      <c r="N35" s="7" t="s">
        <v>4</v>
      </c>
      <c r="O35" s="9"/>
    </row>
    <row r="36" spans="1:15" ht="11.25" customHeight="1" thickBot="1" x14ac:dyDescent="0.25">
      <c r="A36" s="124"/>
      <c r="B36" s="17"/>
      <c r="C36" s="10"/>
      <c r="D36" s="70"/>
      <c r="E36" s="11"/>
      <c r="F36" s="12"/>
      <c r="G36" s="78"/>
      <c r="H36" s="10"/>
      <c r="I36" s="75"/>
      <c r="J36" s="11"/>
      <c r="K36" s="13"/>
      <c r="L36" s="14"/>
      <c r="M36" s="70"/>
      <c r="N36" s="10"/>
      <c r="O36" s="13"/>
    </row>
    <row r="37" spans="1:15" ht="21" customHeight="1" x14ac:dyDescent="0.2">
      <c r="A37" s="123" t="str">
        <f>総括表明細!N1</f>
        <v>令和5年2月</v>
      </c>
      <c r="B37" s="16" t="s">
        <v>2</v>
      </c>
      <c r="C37" s="3" t="s">
        <v>1</v>
      </c>
      <c r="D37" s="68">
        <f t="shared" ref="D37" si="11">$D$4</f>
        <v>0</v>
      </c>
      <c r="E37" s="4" t="s">
        <v>4</v>
      </c>
      <c r="F37" s="2" t="s">
        <v>3</v>
      </c>
      <c r="G37" s="76">
        <f>in!$C$4</f>
        <v>313</v>
      </c>
      <c r="H37" s="2" t="s">
        <v>28</v>
      </c>
      <c r="I37" s="73">
        <f>ROUND(D37*G37*0.85,2)</f>
        <v>0</v>
      </c>
      <c r="J37" s="5" t="s">
        <v>4</v>
      </c>
      <c r="K37" s="9"/>
      <c r="L37" s="15"/>
      <c r="M37" s="79"/>
      <c r="N37" s="6"/>
      <c r="O37" s="9"/>
    </row>
    <row r="38" spans="1:15" ht="21" x14ac:dyDescent="0.2">
      <c r="A38" s="123"/>
      <c r="B38" s="16" t="s">
        <v>5</v>
      </c>
      <c r="C38" s="7" t="s">
        <v>1</v>
      </c>
      <c r="D38" s="69">
        <f t="shared" ref="D38" si="12">$D$5</f>
        <v>0</v>
      </c>
      <c r="E38" s="5" t="s">
        <v>4</v>
      </c>
      <c r="F38" s="2" t="s">
        <v>3</v>
      </c>
      <c r="G38" s="77">
        <f>in!O$4</f>
        <v>50098</v>
      </c>
      <c r="H38" s="6" t="s">
        <v>7</v>
      </c>
      <c r="I38" s="74">
        <f>ROUND(D38*G38,2)</f>
        <v>0</v>
      </c>
      <c r="J38" s="5" t="s">
        <v>4</v>
      </c>
      <c r="K38" s="9"/>
      <c r="L38" s="15"/>
      <c r="M38" s="69">
        <f>ROUNDDOWN(I37+I38,0)</f>
        <v>0</v>
      </c>
      <c r="N38" s="7" t="s">
        <v>4</v>
      </c>
      <c r="O38" s="9"/>
    </row>
    <row r="39" spans="1:15" ht="11.25" customHeight="1" thickBot="1" x14ac:dyDescent="0.25">
      <c r="A39" s="124"/>
      <c r="B39" s="17"/>
      <c r="C39" s="10"/>
      <c r="D39" s="42"/>
      <c r="E39" s="11"/>
      <c r="F39" s="12"/>
      <c r="G39" s="78"/>
      <c r="H39" s="10"/>
      <c r="I39" s="44"/>
      <c r="J39" s="11"/>
      <c r="K39" s="13"/>
      <c r="L39" s="14"/>
      <c r="M39" s="70"/>
      <c r="N39" s="10"/>
      <c r="O39" s="13"/>
    </row>
    <row r="40" spans="1:15" ht="11.25" customHeight="1" x14ac:dyDescent="0.2">
      <c r="A40" s="35"/>
      <c r="B40" s="36"/>
      <c r="C40" s="6"/>
      <c r="D40" s="43"/>
      <c r="E40" s="34"/>
      <c r="F40" s="2"/>
      <c r="G40" s="8"/>
      <c r="H40" s="6"/>
      <c r="I40" s="45"/>
      <c r="J40" s="34"/>
      <c r="K40" s="6"/>
      <c r="L40" s="6"/>
      <c r="M40" s="79"/>
      <c r="N40" s="6"/>
      <c r="O40" s="6"/>
    </row>
    <row r="41" spans="1:15" ht="9" customHeight="1" x14ac:dyDescent="0.2">
      <c r="A41" s="35"/>
      <c r="B41" s="36"/>
      <c r="C41" s="6"/>
      <c r="D41" s="43"/>
      <c r="E41" s="34"/>
      <c r="F41" s="2"/>
      <c r="G41" s="8"/>
      <c r="H41" s="6"/>
      <c r="I41" s="45"/>
      <c r="J41" s="34"/>
      <c r="K41" s="6"/>
      <c r="L41" s="6"/>
      <c r="M41" s="79"/>
      <c r="N41" s="6"/>
      <c r="O41" s="6"/>
    </row>
    <row r="42" spans="1:15" ht="27" customHeight="1" thickBot="1" x14ac:dyDescent="0.25">
      <c r="A42" s="35"/>
      <c r="B42" s="36"/>
      <c r="C42" s="6"/>
      <c r="D42" s="43"/>
      <c r="E42" s="34"/>
      <c r="F42" s="2"/>
      <c r="G42" s="58"/>
      <c r="H42" s="6"/>
      <c r="I42" s="126" t="s">
        <v>30</v>
      </c>
      <c r="J42" s="126"/>
      <c r="K42" s="126"/>
      <c r="L42" s="126"/>
      <c r="M42" s="80">
        <f>M5+M8+M11+M14+M17+M20+M23+M26+M29+M32+M35+M38</f>
        <v>0</v>
      </c>
      <c r="N42" s="37" t="s">
        <v>4</v>
      </c>
      <c r="O42" s="6"/>
    </row>
    <row r="43" spans="1:15" ht="6" customHeight="1" thickTop="1" x14ac:dyDescent="0.2">
      <c r="A43" s="35"/>
      <c r="B43" s="36"/>
      <c r="C43" s="6"/>
      <c r="D43" s="43"/>
      <c r="E43" s="34"/>
      <c r="F43" s="2"/>
      <c r="G43" s="8"/>
      <c r="H43" s="6"/>
      <c r="I43" s="45"/>
      <c r="J43" s="34"/>
      <c r="K43" s="6"/>
      <c r="L43" s="6"/>
      <c r="M43" s="6"/>
      <c r="N43" s="6"/>
      <c r="O43" s="6"/>
    </row>
    <row r="44" spans="1:15" ht="19.5" customHeight="1" x14ac:dyDescent="0.15">
      <c r="A44" s="125" t="s">
        <v>29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5" x14ac:dyDescent="0.15">
      <c r="G45" s="65">
        <f>G38+G35+G32+G29+G26+G23+G20+G17+G14+G11+G8+G5</f>
        <v>563600</v>
      </c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view="pageBreakPreview" zoomScale="110" zoomScaleNormal="100" zoomScaleSheetLayoutView="110" workbookViewId="0">
      <selection activeCell="H11" sqref="H11"/>
    </sheetView>
  </sheetViews>
  <sheetFormatPr defaultRowHeight="13.5" x14ac:dyDescent="0.15"/>
  <cols>
    <col min="1" max="1" width="2" customWidth="1"/>
    <col min="2" max="2" width="10.625" customWidth="1"/>
    <col min="3" max="3" width="4.375" customWidth="1"/>
    <col min="4" max="15" width="9.25" bestFit="1" customWidth="1"/>
  </cols>
  <sheetData>
    <row r="1" spans="1:16" ht="30" customHeight="1" thickBot="1" x14ac:dyDescent="0.2">
      <c r="A1" s="50"/>
      <c r="B1" s="50" t="s">
        <v>39</v>
      </c>
      <c r="C1" s="50"/>
      <c r="D1" s="64" t="s">
        <v>47</v>
      </c>
      <c r="E1" s="64" t="s">
        <v>48</v>
      </c>
      <c r="F1" s="64" t="s">
        <v>49</v>
      </c>
      <c r="G1" s="64" t="s">
        <v>50</v>
      </c>
      <c r="H1" s="64" t="s">
        <v>51</v>
      </c>
      <c r="I1" s="64" t="s">
        <v>52</v>
      </c>
      <c r="J1" s="64" t="s">
        <v>53</v>
      </c>
      <c r="K1" s="64" t="s">
        <v>54</v>
      </c>
      <c r="L1" s="64" t="s">
        <v>55</v>
      </c>
      <c r="M1" s="64" t="s">
        <v>56</v>
      </c>
      <c r="N1" s="64" t="s">
        <v>57</v>
      </c>
      <c r="O1" s="64" t="s">
        <v>58</v>
      </c>
    </row>
    <row r="2" spans="1:16" ht="39" customHeight="1" thickTop="1" x14ac:dyDescent="0.15">
      <c r="A2" s="49">
        <v>1</v>
      </c>
      <c r="B2" s="61" t="str">
        <f>'別紙（第一セ）'!A2</f>
        <v>第一学校給食センター(高圧A)</v>
      </c>
      <c r="C2" s="61">
        <v>295</v>
      </c>
      <c r="D2" s="59">
        <v>30421</v>
      </c>
      <c r="E2" s="59">
        <v>12100</v>
      </c>
      <c r="F2" s="59">
        <v>13157</v>
      </c>
      <c r="G2" s="59">
        <v>30007</v>
      </c>
      <c r="H2" s="59">
        <v>37200</v>
      </c>
      <c r="I2" s="59">
        <v>33239</v>
      </c>
      <c r="J2" s="59">
        <v>40202</v>
      </c>
      <c r="K2" s="59">
        <v>36196</v>
      </c>
      <c r="L2" s="59">
        <v>36478</v>
      </c>
      <c r="M2" s="59">
        <v>31675</v>
      </c>
      <c r="N2" s="59">
        <v>24113</v>
      </c>
      <c r="O2" s="59">
        <v>35401</v>
      </c>
      <c r="P2" s="89"/>
    </row>
    <row r="3" spans="1:16" ht="39" customHeight="1" x14ac:dyDescent="0.15">
      <c r="A3" s="47">
        <v>2</v>
      </c>
      <c r="B3" s="62" t="str">
        <f>'別紙（第二セ）'!A2</f>
        <v>第二学校給食センター(高圧A)</v>
      </c>
      <c r="C3" s="61">
        <v>272</v>
      </c>
      <c r="D3" s="59">
        <v>36619</v>
      </c>
      <c r="E3" s="59">
        <v>20669</v>
      </c>
      <c r="F3" s="59">
        <v>17627</v>
      </c>
      <c r="G3" s="59">
        <v>26339</v>
      </c>
      <c r="H3" s="59">
        <v>41555</v>
      </c>
      <c r="I3" s="59">
        <v>34294</v>
      </c>
      <c r="J3" s="59">
        <v>31717</v>
      </c>
      <c r="K3" s="59">
        <v>37411</v>
      </c>
      <c r="L3" s="59">
        <v>38929</v>
      </c>
      <c r="M3" s="59">
        <v>39761</v>
      </c>
      <c r="N3" s="59">
        <v>34627</v>
      </c>
      <c r="O3" s="59">
        <v>38960</v>
      </c>
      <c r="P3" s="89"/>
    </row>
    <row r="4" spans="1:16" ht="39" customHeight="1" x14ac:dyDescent="0.15">
      <c r="A4" s="47">
        <v>3</v>
      </c>
      <c r="B4" s="62" t="str">
        <f>'別紙（第三セ）'!A2</f>
        <v>第三学校給食センター(高圧A)</v>
      </c>
      <c r="C4" s="62">
        <v>313</v>
      </c>
      <c r="D4" s="60">
        <v>45418</v>
      </c>
      <c r="E4" s="60">
        <v>25534</v>
      </c>
      <c r="F4" s="60">
        <v>24260</v>
      </c>
      <c r="G4" s="60">
        <v>31456</v>
      </c>
      <c r="H4" s="60">
        <v>61439</v>
      </c>
      <c r="I4" s="60">
        <v>61654</v>
      </c>
      <c r="J4" s="60">
        <v>53966</v>
      </c>
      <c r="K4" s="60">
        <v>59271</v>
      </c>
      <c r="L4" s="60">
        <v>56755</v>
      </c>
      <c r="M4" s="60">
        <v>49549</v>
      </c>
      <c r="N4" s="60">
        <v>44200</v>
      </c>
      <c r="O4" s="60">
        <v>50098</v>
      </c>
      <c r="P4" s="89"/>
    </row>
  </sheetData>
  <phoneticPr fontId="7"/>
  <pageMargins left="0.7" right="0.7" top="0.75" bottom="0.75" header="0.3" footer="0.3"/>
  <pageSetup paperSize="9" scale="98" orientation="landscape" r:id="rId1"/>
  <headerFooter>
    <oddHeader>&amp;R
総括表明細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単価表※ここの黄色セルに入力</vt:lpstr>
      <vt:lpstr>総括表</vt:lpstr>
      <vt:lpstr>総括表明細</vt:lpstr>
      <vt:lpstr>別紙（第一セ）</vt:lpstr>
      <vt:lpstr>別紙（第二セ）</vt:lpstr>
      <vt:lpstr>別紙（第三セ）</vt:lpstr>
      <vt:lpstr>in</vt:lpstr>
      <vt:lpstr>in!Print_Area</vt:lpstr>
      <vt:lpstr>'別紙（第一セ）'!Print_Area</vt:lpstr>
      <vt:lpstr>'別紙（第三セ）'!Print_Area</vt:lpstr>
      <vt:lpstr>'別紙（第二セ）'!Print_Area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2021-11-18T05:06:28Z</dcterms:modified>
</cp:coreProperties>
</file>